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اسماك 2021 للنشر\"/>
    </mc:Choice>
  </mc:AlternateContent>
  <bookViews>
    <workbookView xWindow="0" yWindow="540" windowWidth="15600" windowHeight="6480" firstSheet="12" activeTab="26"/>
  </bookViews>
  <sheets>
    <sheet name="1" sheetId="40" r:id="rId1"/>
    <sheet name="2" sheetId="2" r:id="rId2"/>
    <sheet name="3" sheetId="3" r:id="rId3"/>
    <sheet name="4" sheetId="4" r:id="rId4"/>
    <sheet name="ت4" sheetId="5" r:id="rId5"/>
    <sheet name="4ح" sheetId="46" r:id="rId6"/>
    <sheet name="5" sheetId="8" r:id="rId7"/>
    <sheet name="6" sheetId="52" r:id="rId8"/>
    <sheet name="7" sheetId="54" r:id="rId9"/>
    <sheet name="8" sheetId="48" r:id="rId10"/>
    <sheet name="9" sheetId="12" r:id="rId11"/>
    <sheet name="10" sheetId="13" r:id="rId12"/>
    <sheet name="11" sheetId="15" r:id="rId13"/>
    <sheet name="12" sheetId="16" r:id="rId14"/>
    <sheet name="ت12" sheetId="17" r:id="rId15"/>
    <sheet name="12ه" sheetId="55" r:id="rId16"/>
    <sheet name="12ض" sheetId="18" r:id="rId17"/>
    <sheet name="13" sheetId="20" r:id="rId18"/>
    <sheet name="13ث" sheetId="21" r:id="rId19"/>
    <sheet name="14" sheetId="25" r:id="rId20"/>
    <sheet name="ت14" sheetId="26" r:id="rId21"/>
    <sheet name="15" sheetId="28" r:id="rId22"/>
    <sheet name="16" sheetId="29" r:id="rId23"/>
    <sheet name="ت16" sheetId="61" r:id="rId24"/>
    <sheet name="16غ" sheetId="30" r:id="rId25"/>
    <sheet name="17" sheetId="34" r:id="rId26"/>
    <sheet name="18" sheetId="63" r:id="rId27"/>
    <sheet name="19" sheetId="32" r:id="rId28"/>
    <sheet name="20" sheetId="53" r:id="rId29"/>
    <sheet name="21" sheetId="62" r:id="rId30"/>
    <sheet name="22" sheetId="45" r:id="rId31"/>
    <sheet name="23" sheetId="44" r:id="rId32"/>
  </sheets>
  <definedNames>
    <definedName name="_xlnm.Print_Area" localSheetId="16">'12ض'!$B$2:$L$24</definedName>
    <definedName name="_xlnm.Print_Area" localSheetId="20">ت14!$A$2:$J$37</definedName>
    <definedName name="_xlnm.Print_Area" localSheetId="4">ت4!$A$2:$F$33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63" l="1"/>
  <c r="D14" i="63"/>
  <c r="C14" i="63"/>
  <c r="F12" i="63"/>
  <c r="F14" i="63" s="1"/>
  <c r="F11" i="63"/>
  <c r="F9" i="63"/>
  <c r="D39" i="46" l="1"/>
  <c r="J24" i="16" l="1"/>
  <c r="I24" i="16"/>
  <c r="H24" i="16"/>
  <c r="G24" i="16"/>
  <c r="F24" i="16"/>
  <c r="E24" i="16"/>
  <c r="K19" i="16"/>
  <c r="J19" i="16"/>
  <c r="I19" i="16"/>
  <c r="G19" i="16"/>
  <c r="F19" i="16"/>
  <c r="E19" i="16"/>
  <c r="J14" i="16"/>
  <c r="I14" i="16"/>
  <c r="H14" i="16"/>
  <c r="G14" i="16"/>
  <c r="F14" i="16"/>
  <c r="E14" i="16"/>
  <c r="K9" i="16"/>
  <c r="J9" i="16"/>
  <c r="I9" i="16"/>
  <c r="H9" i="16"/>
  <c r="G9" i="16"/>
  <c r="F9" i="16"/>
  <c r="E9" i="16"/>
  <c r="J19" i="18"/>
  <c r="I19" i="18"/>
  <c r="H19" i="18"/>
  <c r="G19" i="18"/>
  <c r="F19" i="18"/>
  <c r="E19" i="18"/>
  <c r="J14" i="18"/>
  <c r="I14" i="18"/>
  <c r="H14" i="18"/>
  <c r="F14" i="18"/>
  <c r="E14" i="18"/>
  <c r="J9" i="18"/>
  <c r="I9" i="18"/>
  <c r="H9" i="18"/>
  <c r="G9" i="18"/>
  <c r="F9" i="18"/>
  <c r="E9" i="18"/>
  <c r="D9" i="18"/>
  <c r="L24" i="18" l="1"/>
  <c r="B21" i="32" l="1"/>
  <c r="M23" i="28"/>
  <c r="L23" i="28"/>
  <c r="I27" i="30" l="1"/>
  <c r="E27" i="30"/>
  <c r="J27" i="30"/>
  <c r="J12" i="30"/>
  <c r="J27" i="61"/>
  <c r="J22" i="61"/>
  <c r="J12" i="61"/>
  <c r="J22" i="29"/>
  <c r="J17" i="29"/>
  <c r="J12" i="29"/>
  <c r="L5" i="55" l="1"/>
  <c r="H8" i="55"/>
  <c r="N10" i="28" l="1"/>
  <c r="N11" i="28"/>
  <c r="N14" i="28"/>
  <c r="N15" i="28"/>
  <c r="N17" i="28"/>
  <c r="N19" i="28"/>
  <c r="N20" i="28"/>
  <c r="N21" i="28"/>
  <c r="N22" i="28"/>
  <c r="N8" i="28"/>
  <c r="C23" i="28"/>
  <c r="T21" i="32"/>
  <c r="R21" i="32"/>
  <c r="P21" i="32"/>
  <c r="N21" i="32"/>
  <c r="L21" i="32"/>
  <c r="J21" i="32"/>
  <c r="H21" i="32"/>
  <c r="F21" i="32"/>
  <c r="D21" i="32"/>
  <c r="W14" i="32"/>
  <c r="J9" i="26"/>
  <c r="I9" i="26"/>
  <c r="J7" i="26"/>
  <c r="I7" i="26"/>
  <c r="E37" i="61" l="1"/>
  <c r="D37" i="61"/>
  <c r="C37" i="61"/>
  <c r="J33" i="61"/>
  <c r="J28" i="61"/>
  <c r="J32" i="61" s="1"/>
  <c r="E27" i="61"/>
  <c r="E22" i="61"/>
  <c r="D22" i="61"/>
  <c r="C22" i="61"/>
  <c r="I17" i="61"/>
  <c r="E17" i="61"/>
  <c r="D17" i="61"/>
  <c r="C17" i="61"/>
  <c r="J16" i="61"/>
  <c r="J13" i="61"/>
  <c r="E12" i="61"/>
  <c r="D12" i="61"/>
  <c r="C12" i="61"/>
  <c r="G17" i="32"/>
  <c r="G18" i="32"/>
  <c r="G19" i="32"/>
  <c r="G20" i="32"/>
  <c r="G7" i="32"/>
  <c r="W7" i="32" s="1"/>
  <c r="G11" i="32"/>
  <c r="W11" i="32" s="1"/>
  <c r="G12" i="32"/>
  <c r="W12" i="32" s="1"/>
  <c r="G15" i="32"/>
  <c r="J24" i="55"/>
  <c r="I24" i="55"/>
  <c r="H24" i="55"/>
  <c r="G24" i="55"/>
  <c r="F24" i="55"/>
  <c r="E24" i="55"/>
  <c r="D24" i="55"/>
  <c r="L23" i="55"/>
  <c r="L22" i="55"/>
  <c r="L21" i="55"/>
  <c r="L20" i="55"/>
  <c r="I19" i="55"/>
  <c r="H19" i="55"/>
  <c r="F19" i="55"/>
  <c r="D19" i="55"/>
  <c r="L18" i="55"/>
  <c r="L15" i="55"/>
  <c r="K14" i="55"/>
  <c r="J14" i="55"/>
  <c r="I14" i="55"/>
  <c r="H14" i="55"/>
  <c r="G14" i="55"/>
  <c r="F14" i="55"/>
  <c r="E14" i="55"/>
  <c r="D14" i="55"/>
  <c r="L13" i="55"/>
  <c r="L12" i="55"/>
  <c r="L11" i="55"/>
  <c r="L10" i="55"/>
  <c r="I9" i="55"/>
  <c r="H9" i="55"/>
  <c r="F9" i="55"/>
  <c r="E9" i="55"/>
  <c r="D9" i="55"/>
  <c r="L8" i="55"/>
  <c r="L7" i="55"/>
  <c r="L6" i="55"/>
  <c r="L20" i="54"/>
  <c r="J8" i="54"/>
  <c r="J10" i="54"/>
  <c r="J14" i="54"/>
  <c r="J15" i="54"/>
  <c r="J16" i="54"/>
  <c r="I8" i="54"/>
  <c r="H8" i="54"/>
  <c r="D22" i="54"/>
  <c r="B22" i="54"/>
  <c r="G21" i="54"/>
  <c r="J21" i="54" s="1"/>
  <c r="F21" i="54"/>
  <c r="F20" i="54"/>
  <c r="H20" i="54" s="1"/>
  <c r="G19" i="54"/>
  <c r="L19" i="54" s="1"/>
  <c r="F19" i="54"/>
  <c r="I19" i="54" s="1"/>
  <c r="F18" i="54"/>
  <c r="H18" i="54" s="1"/>
  <c r="F17" i="54"/>
  <c r="H17" i="54" s="1"/>
  <c r="F16" i="54"/>
  <c r="H16" i="54" s="1"/>
  <c r="F15" i="54"/>
  <c r="H15" i="54" s="1"/>
  <c r="F14" i="54"/>
  <c r="H14" i="54" s="1"/>
  <c r="G13" i="54"/>
  <c r="L13" i="54" s="1"/>
  <c r="F13" i="54"/>
  <c r="K13" i="54" s="1"/>
  <c r="G12" i="54"/>
  <c r="L12" i="54" s="1"/>
  <c r="F12" i="54"/>
  <c r="K12" i="54" s="1"/>
  <c r="G11" i="54"/>
  <c r="L11" i="54" s="1"/>
  <c r="F11" i="54"/>
  <c r="I11" i="54" s="1"/>
  <c r="F10" i="54"/>
  <c r="I10" i="54" s="1"/>
  <c r="F9" i="54"/>
  <c r="H9" i="54" s="1"/>
  <c r="F7" i="54"/>
  <c r="I7" i="54" s="1"/>
  <c r="F22" i="54" l="1"/>
  <c r="J17" i="61"/>
  <c r="K21" i="54"/>
  <c r="H21" i="54"/>
  <c r="I21" i="54"/>
  <c r="I9" i="54"/>
  <c r="K16" i="54"/>
  <c r="L24" i="55"/>
  <c r="I16" i="54"/>
  <c r="I13" i="54"/>
  <c r="J19" i="54"/>
  <c r="K11" i="54"/>
  <c r="L9" i="55"/>
  <c r="J37" i="61"/>
  <c r="I17" i="54"/>
  <c r="J13" i="54"/>
  <c r="K20" i="54"/>
  <c r="H12" i="54"/>
  <c r="I20" i="54"/>
  <c r="I12" i="54"/>
  <c r="J12" i="54"/>
  <c r="K7" i="54"/>
  <c r="K19" i="54"/>
  <c r="K15" i="54"/>
  <c r="L21" i="54"/>
  <c r="I15" i="54"/>
  <c r="J11" i="54"/>
  <c r="K18" i="54"/>
  <c r="K14" i="54"/>
  <c r="K10" i="54"/>
  <c r="L19" i="55"/>
  <c r="I18" i="54"/>
  <c r="I14" i="54"/>
  <c r="K17" i="54"/>
  <c r="K9" i="54"/>
  <c r="L14" i="55"/>
  <c r="H11" i="54"/>
  <c r="H19" i="54"/>
  <c r="H7" i="54"/>
  <c r="H13" i="54"/>
  <c r="K22" i="54"/>
  <c r="G22" i="54"/>
  <c r="J22" i="54" s="1"/>
  <c r="D27" i="30"/>
  <c r="C27" i="30"/>
  <c r="F16" i="34"/>
  <c r="L22" i="54" l="1"/>
  <c r="I22" i="54"/>
  <c r="H22" i="54"/>
  <c r="I22" i="30"/>
  <c r="E22" i="30"/>
  <c r="D22" i="30"/>
  <c r="C22" i="30"/>
  <c r="J19" i="30"/>
  <c r="J18" i="30"/>
  <c r="I17" i="30"/>
  <c r="E17" i="30"/>
  <c r="D17" i="30"/>
  <c r="C17" i="30"/>
  <c r="J16" i="30"/>
  <c r="J15" i="30"/>
  <c r="J14" i="30"/>
  <c r="J17" i="30" s="1"/>
  <c r="E12" i="30"/>
  <c r="D12" i="30"/>
  <c r="C12" i="30"/>
  <c r="E37" i="29"/>
  <c r="D37" i="29"/>
  <c r="C37" i="29"/>
  <c r="J35" i="29"/>
  <c r="J37" i="29" s="1"/>
  <c r="I32" i="29"/>
  <c r="E32" i="29"/>
  <c r="D32" i="29"/>
  <c r="C32" i="29"/>
  <c r="J31" i="29"/>
  <c r="J30" i="29"/>
  <c r="I27" i="29"/>
  <c r="E27" i="29"/>
  <c r="D27" i="29"/>
  <c r="C27" i="29"/>
  <c r="J24" i="29"/>
  <c r="J23" i="29"/>
  <c r="J27" i="29" s="1"/>
  <c r="E22" i="29"/>
  <c r="D22" i="29"/>
  <c r="C22" i="29"/>
  <c r="E17" i="29"/>
  <c r="D17" i="29"/>
  <c r="J32" i="29" l="1"/>
  <c r="J22" i="30"/>
  <c r="F10" i="15"/>
  <c r="J37" i="26" l="1"/>
  <c r="D37" i="26"/>
  <c r="C37" i="26"/>
  <c r="F12" i="34"/>
  <c r="I7" i="25"/>
  <c r="O23" i="28" l="1"/>
  <c r="K23" i="28"/>
  <c r="J23" i="28"/>
  <c r="I23" i="28"/>
  <c r="H23" i="28"/>
  <c r="G23" i="28"/>
  <c r="F23" i="28"/>
  <c r="E23" i="28"/>
  <c r="D23" i="28"/>
  <c r="N23" i="28" l="1"/>
  <c r="N29" i="44"/>
  <c r="M29" i="44"/>
  <c r="L29" i="44"/>
  <c r="K29" i="44"/>
  <c r="J29" i="44"/>
  <c r="I29" i="44"/>
  <c r="H29" i="44"/>
  <c r="G29" i="44"/>
  <c r="F29" i="44"/>
  <c r="E29" i="44"/>
  <c r="D29" i="44"/>
  <c r="C29" i="44"/>
  <c r="O6" i="44"/>
  <c r="N24" i="45"/>
  <c r="M24" i="45"/>
  <c r="L24" i="45"/>
  <c r="K24" i="45"/>
  <c r="J24" i="45"/>
  <c r="I24" i="45"/>
  <c r="H24" i="45"/>
  <c r="G24" i="45"/>
  <c r="F24" i="45"/>
  <c r="E24" i="45"/>
  <c r="D24" i="45"/>
  <c r="C24" i="45"/>
  <c r="O23" i="45"/>
  <c r="O22" i="45"/>
  <c r="O21" i="45"/>
  <c r="O20" i="45"/>
  <c r="O19" i="45"/>
  <c r="O18" i="45"/>
  <c r="O17" i="45"/>
  <c r="O16" i="45"/>
  <c r="O15" i="45"/>
  <c r="O14" i="45"/>
  <c r="O13" i="45"/>
  <c r="O12" i="45"/>
  <c r="O11" i="45"/>
  <c r="O10" i="45"/>
  <c r="G37" i="26"/>
  <c r="H37" i="26"/>
  <c r="E24" i="12"/>
  <c r="O24" i="45" l="1"/>
  <c r="O29" i="44"/>
  <c r="C38" i="46" l="1"/>
  <c r="C39" i="46" s="1"/>
  <c r="E39" i="46"/>
  <c r="F37" i="46"/>
  <c r="F36" i="46"/>
  <c r="F35" i="46"/>
  <c r="F33" i="46"/>
  <c r="E33" i="46"/>
  <c r="D33" i="46"/>
  <c r="C33" i="46"/>
  <c r="F27" i="46"/>
  <c r="C27" i="46"/>
  <c r="F21" i="46"/>
  <c r="C21" i="46"/>
  <c r="C33" i="5"/>
  <c r="F9" i="5"/>
  <c r="F33" i="4"/>
  <c r="C33" i="4"/>
  <c r="C29" i="26"/>
  <c r="C25" i="26"/>
  <c r="J7" i="25"/>
  <c r="C33" i="25"/>
  <c r="C29" i="25"/>
  <c r="F38" i="46" l="1"/>
  <c r="F39" i="46" s="1"/>
  <c r="F6" i="34" l="1"/>
  <c r="F18" i="34"/>
  <c r="F17" i="34"/>
  <c r="F15" i="34"/>
  <c r="F14" i="34"/>
  <c r="F13" i="34"/>
  <c r="F11" i="34"/>
  <c r="F10" i="34"/>
  <c r="F9" i="34"/>
  <c r="F8" i="34"/>
  <c r="F7" i="34"/>
  <c r="D29" i="26"/>
  <c r="D25" i="26"/>
  <c r="D21" i="26"/>
  <c r="C21" i="26"/>
  <c r="C13" i="26"/>
  <c r="D37" i="25"/>
  <c r="C37" i="25"/>
  <c r="D33" i="25"/>
  <c r="G29" i="25"/>
  <c r="D29" i="25"/>
  <c r="I9" i="25"/>
  <c r="H24" i="17" l="1"/>
  <c r="G24" i="17"/>
  <c r="F9" i="17"/>
  <c r="E9" i="17"/>
  <c r="D9" i="17"/>
  <c r="L22" i="16"/>
  <c r="L21" i="16"/>
  <c r="L5" i="16"/>
  <c r="L6" i="16"/>
  <c r="L8" i="16"/>
  <c r="L23" i="16"/>
  <c r="L10" i="16"/>
  <c r="D9" i="16"/>
  <c r="F22" i="13"/>
  <c r="E22" i="13"/>
  <c r="B22" i="13"/>
  <c r="F8" i="8"/>
  <c r="F26" i="8"/>
  <c r="F19" i="8"/>
  <c r="F18" i="8"/>
  <c r="F27" i="5"/>
  <c r="C27" i="5"/>
  <c r="F21" i="5"/>
  <c r="E21" i="5"/>
  <c r="C21" i="5"/>
  <c r="F15" i="5"/>
  <c r="C15" i="5"/>
  <c r="E9" i="5"/>
  <c r="C9" i="5"/>
  <c r="F27" i="4"/>
  <c r="C27" i="4"/>
  <c r="I33" i="26" l="1"/>
  <c r="I29" i="26"/>
  <c r="I28" i="26"/>
  <c r="J33" i="26"/>
  <c r="J29" i="26"/>
  <c r="I27" i="26"/>
  <c r="I29" i="25"/>
  <c r="J26" i="25"/>
  <c r="I23" i="25"/>
  <c r="V10" i="32"/>
  <c r="G10" i="32" s="1"/>
  <c r="L13" i="16" l="1"/>
  <c r="L15" i="16"/>
  <c r="L16" i="16"/>
  <c r="O28" i="44" l="1"/>
  <c r="O27" i="44"/>
  <c r="O26" i="44"/>
  <c r="O25" i="44"/>
  <c r="O24" i="44"/>
  <c r="O23" i="44"/>
  <c r="O22" i="44"/>
  <c r="O21" i="44"/>
  <c r="O20" i="44"/>
  <c r="O19" i="44"/>
  <c r="O18" i="44"/>
  <c r="O17" i="44"/>
  <c r="O16" i="44"/>
  <c r="O15" i="44"/>
  <c r="O14" i="44"/>
  <c r="O13" i="44"/>
  <c r="O12" i="44"/>
  <c r="O11" i="44"/>
  <c r="O10" i="44"/>
  <c r="O9" i="44"/>
  <c r="O8" i="44"/>
  <c r="O7" i="44"/>
  <c r="L18" i="17" l="1"/>
  <c r="L17" i="17"/>
  <c r="L16" i="17"/>
  <c r="L15" i="17"/>
  <c r="L13" i="17"/>
  <c r="L12" i="17"/>
  <c r="L11" i="17"/>
  <c r="L10" i="17"/>
  <c r="L8" i="17"/>
  <c r="L6" i="17"/>
  <c r="L5" i="17"/>
  <c r="L20" i="16"/>
  <c r="L18" i="16"/>
  <c r="L7" i="16"/>
  <c r="L9" i="16" s="1"/>
  <c r="D19" i="18"/>
  <c r="L18" i="18"/>
  <c r="D19" i="16"/>
  <c r="L9" i="17" l="1"/>
  <c r="L17" i="18" l="1"/>
  <c r="L16" i="18"/>
  <c r="L15" i="18"/>
  <c r="D14" i="18"/>
  <c r="L13" i="18"/>
  <c r="L11" i="18"/>
  <c r="L10" i="18"/>
  <c r="L8" i="18"/>
  <c r="L7" i="18"/>
  <c r="L6" i="18"/>
  <c r="L5" i="18"/>
  <c r="K24" i="17"/>
  <c r="J24" i="17"/>
  <c r="I24" i="17"/>
  <c r="F24" i="17"/>
  <c r="E24" i="17"/>
  <c r="D24" i="17"/>
  <c r="L23" i="17"/>
  <c r="L22" i="17"/>
  <c r="L21" i="17"/>
  <c r="L20" i="17"/>
  <c r="I19" i="17"/>
  <c r="H19" i="17"/>
  <c r="G19" i="17"/>
  <c r="F19" i="17"/>
  <c r="E19" i="17"/>
  <c r="D19" i="17"/>
  <c r="J14" i="17"/>
  <c r="I14" i="17"/>
  <c r="H14" i="17"/>
  <c r="G14" i="17"/>
  <c r="F14" i="17"/>
  <c r="E14" i="17"/>
  <c r="D14" i="17"/>
  <c r="K9" i="17"/>
  <c r="J9" i="17"/>
  <c r="I9" i="17"/>
  <c r="H9" i="17"/>
  <c r="G9" i="17"/>
  <c r="D24" i="16"/>
  <c r="L19" i="18" l="1"/>
  <c r="L14" i="18"/>
  <c r="L19" i="16"/>
  <c r="L19" i="17"/>
  <c r="L14" i="17"/>
  <c r="L14" i="16"/>
  <c r="L24" i="16"/>
  <c r="L24" i="17"/>
  <c r="F50" i="8" l="1"/>
  <c r="F47" i="8"/>
  <c r="F44" i="8"/>
  <c r="F41" i="8"/>
  <c r="F38" i="8"/>
  <c r="F35" i="8"/>
  <c r="F32" i="8"/>
  <c r="F29" i="8"/>
  <c r="F17" i="8"/>
  <c r="F23" i="8"/>
  <c r="F20" i="8"/>
  <c r="F14" i="8"/>
  <c r="F11" i="8"/>
  <c r="V8" i="32" l="1"/>
  <c r="M8" i="32" s="1"/>
  <c r="W8" i="32" s="1"/>
  <c r="V9" i="32"/>
  <c r="O10" i="32"/>
  <c r="V13" i="32"/>
  <c r="M13" i="32" s="1"/>
  <c r="V6" i="32"/>
  <c r="I6" i="32" l="1"/>
  <c r="V21" i="32"/>
  <c r="E6" i="32"/>
  <c r="C6" i="32"/>
  <c r="M9" i="32"/>
  <c r="G9" i="32"/>
  <c r="C13" i="32"/>
  <c r="U6" i="32"/>
  <c r="I10" i="32"/>
  <c r="C9" i="32"/>
  <c r="E9" i="32"/>
  <c r="Q13" i="32"/>
  <c r="S13" i="32"/>
  <c r="M6" i="32"/>
  <c r="M10" i="32"/>
  <c r="O6" i="32"/>
  <c r="K9" i="32"/>
  <c r="O9" i="32"/>
  <c r="Q9" i="32"/>
  <c r="S9" i="32"/>
  <c r="U9" i="32"/>
  <c r="I9" i="32"/>
  <c r="C10" i="32"/>
  <c r="E10" i="32"/>
  <c r="G6" i="32"/>
  <c r="K10" i="32"/>
  <c r="Q6" i="32"/>
  <c r="Q10" i="32"/>
  <c r="S6" i="32"/>
  <c r="S10" i="32"/>
  <c r="C22" i="40"/>
  <c r="B22" i="40" s="1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B7" i="40"/>
  <c r="J31" i="26"/>
  <c r="I31" i="26"/>
  <c r="J30" i="26"/>
  <c r="I30" i="26"/>
  <c r="J28" i="26"/>
  <c r="J27" i="26"/>
  <c r="J25" i="26"/>
  <c r="I25" i="26"/>
  <c r="J23" i="26"/>
  <c r="I23" i="26"/>
  <c r="J22" i="26"/>
  <c r="I22" i="26"/>
  <c r="J21" i="26"/>
  <c r="I21" i="26"/>
  <c r="J20" i="26"/>
  <c r="I20" i="26"/>
  <c r="J19" i="26"/>
  <c r="I19" i="26"/>
  <c r="J17" i="26"/>
  <c r="I17" i="26"/>
  <c r="J15" i="26"/>
  <c r="I15" i="26"/>
  <c r="J13" i="26"/>
  <c r="I13" i="26"/>
  <c r="J11" i="26"/>
  <c r="I11" i="26"/>
  <c r="J37" i="25"/>
  <c r="I37" i="25"/>
  <c r="J36" i="25"/>
  <c r="I36" i="25"/>
  <c r="J35" i="25"/>
  <c r="I35" i="25"/>
  <c r="J34" i="25"/>
  <c r="I34" i="25"/>
  <c r="J33" i="25"/>
  <c r="I33" i="25"/>
  <c r="J31" i="25"/>
  <c r="I31" i="25"/>
  <c r="J30" i="25"/>
  <c r="I30" i="25"/>
  <c r="J27" i="25"/>
  <c r="J29" i="25" s="1"/>
  <c r="I27" i="25"/>
  <c r="I26" i="25"/>
  <c r="J25" i="25"/>
  <c r="J23" i="25"/>
  <c r="J21" i="25"/>
  <c r="I21" i="25"/>
  <c r="J19" i="25"/>
  <c r="I19" i="25"/>
  <c r="J18" i="25"/>
  <c r="I18" i="25"/>
  <c r="J17" i="25"/>
  <c r="I17" i="25"/>
  <c r="J15" i="25"/>
  <c r="I15" i="25"/>
  <c r="J14" i="25"/>
  <c r="I14" i="25"/>
  <c r="J13" i="25"/>
  <c r="I13" i="25"/>
  <c r="J11" i="25"/>
  <c r="I11" i="25"/>
  <c r="J9" i="25"/>
  <c r="F21" i="3"/>
  <c r="W9" i="32" l="1"/>
  <c r="W6" i="32"/>
  <c r="W10" i="32"/>
  <c r="W13" i="32"/>
  <c r="M21" i="32"/>
  <c r="G21" i="32"/>
  <c r="I21" i="32"/>
  <c r="U21" i="32"/>
  <c r="Q21" i="32"/>
  <c r="E21" i="32"/>
</calcChain>
</file>

<file path=xl/sharedStrings.xml><?xml version="1.0" encoding="utf-8"?>
<sst xmlns="http://schemas.openxmlformats.org/spreadsheetml/2006/main" count="1186" uniqueCount="331">
  <si>
    <t xml:space="preserve"> المحافظة</t>
  </si>
  <si>
    <t>العدد الكلي</t>
  </si>
  <si>
    <t>المنتجة</t>
  </si>
  <si>
    <t>المتوقفة</t>
  </si>
  <si>
    <t>قيد الانجاز</t>
  </si>
  <si>
    <t>لمزارع الاسماك</t>
  </si>
  <si>
    <t>نينوى</t>
  </si>
  <si>
    <t>كركوك</t>
  </si>
  <si>
    <t xml:space="preserve">ديالى </t>
  </si>
  <si>
    <t>الانبار</t>
  </si>
  <si>
    <t>بغداد</t>
  </si>
  <si>
    <t>بابل</t>
  </si>
  <si>
    <t>كربلاء</t>
  </si>
  <si>
    <t>واسط</t>
  </si>
  <si>
    <t>صلاح الدين</t>
  </si>
  <si>
    <t>النجف</t>
  </si>
  <si>
    <t xml:space="preserve">القادسية </t>
  </si>
  <si>
    <t xml:space="preserve">المثنى </t>
  </si>
  <si>
    <t>ذي قار</t>
  </si>
  <si>
    <t xml:space="preserve">ميسان </t>
  </si>
  <si>
    <t>البصرة</t>
  </si>
  <si>
    <t>المجموع</t>
  </si>
  <si>
    <t>على مستوى العراق</t>
  </si>
  <si>
    <t xml:space="preserve"> جدول (2)</t>
  </si>
  <si>
    <t>البيئة</t>
  </si>
  <si>
    <t>نوع المزرعة</t>
  </si>
  <si>
    <t>احواض طينية</t>
  </si>
  <si>
    <t>اقفاص عائمة</t>
  </si>
  <si>
    <t>احواض مغلقة</t>
  </si>
  <si>
    <t>حضر</t>
  </si>
  <si>
    <t>ريف</t>
  </si>
  <si>
    <t>المجموع الكلي</t>
  </si>
  <si>
    <t>المحافظة</t>
  </si>
  <si>
    <t xml:space="preserve">  المزرعة لديها اكثر من تخصص واحد* </t>
  </si>
  <si>
    <t>سنة التشغيل</t>
  </si>
  <si>
    <t>انتاج اسماك</t>
  </si>
  <si>
    <t>انتاج اصبعيات</t>
  </si>
  <si>
    <t>انتاج اسماك واصبعيات</t>
  </si>
  <si>
    <t>1991-1981</t>
  </si>
  <si>
    <t>ديالى</t>
  </si>
  <si>
    <t>المثنى</t>
  </si>
  <si>
    <t>ميسان</t>
  </si>
  <si>
    <t>القادسية</t>
  </si>
  <si>
    <t>على مستوى المحافظات</t>
  </si>
  <si>
    <t>مجاز</t>
  </si>
  <si>
    <t>غير مجاز</t>
  </si>
  <si>
    <t>عدد المزارع</t>
  </si>
  <si>
    <t xml:space="preserve"> جدول (7)</t>
  </si>
  <si>
    <t>%</t>
  </si>
  <si>
    <t>زراعية</t>
  </si>
  <si>
    <t>غير زراعية</t>
  </si>
  <si>
    <t>مصادر المياه %</t>
  </si>
  <si>
    <t>مياه بزل</t>
  </si>
  <si>
    <t>مياه نهر</t>
  </si>
  <si>
    <t>مياه بئر</t>
  </si>
  <si>
    <t xml:space="preserve">عدد مزارع الاسماك ومجموع (المساحة المخصصة لمزرعة الاسماك ،عدد الاحواض ، المساحة المائية </t>
  </si>
  <si>
    <t>نوع المزرعة : أحواض طينية</t>
  </si>
  <si>
    <t>عدد الاحواض</t>
  </si>
  <si>
    <t>متوسط ارتفاع عمود الماء (م)</t>
  </si>
  <si>
    <t>اولك</t>
  </si>
  <si>
    <t>دونم</t>
  </si>
  <si>
    <t xml:space="preserve">عدد مزارع الاسماك ومجموع (المساحة المخصصة لمزرعة الاسماك ،عدد الاقفاص ، حجم الاقفاص </t>
  </si>
  <si>
    <t>نوع المزرعة : اقفاص عائمة</t>
  </si>
  <si>
    <t>عدد الاقفاص</t>
  </si>
  <si>
    <t>قيمة الموجودات الثابتة</t>
  </si>
  <si>
    <t>الأراضي</t>
  </si>
  <si>
    <t>أبنية سكنية</t>
  </si>
  <si>
    <t>أبنية غير</t>
  </si>
  <si>
    <t xml:space="preserve">وسائط </t>
  </si>
  <si>
    <t xml:space="preserve">مكائن </t>
  </si>
  <si>
    <t>الأثاث والمعدات</t>
  </si>
  <si>
    <t>الأصول المفتلحة</t>
  </si>
  <si>
    <t>سكنية</t>
  </si>
  <si>
    <t>أخرى</t>
  </si>
  <si>
    <t>نقل</t>
  </si>
  <si>
    <t>ومعدات</t>
  </si>
  <si>
    <t>المكتبية</t>
  </si>
  <si>
    <t xml:space="preserve"> قيمة الموجودات في بداية المسح</t>
  </si>
  <si>
    <t xml:space="preserve"> الإضافات خلال السنة </t>
  </si>
  <si>
    <t>ذكور</t>
  </si>
  <si>
    <t>اناث</t>
  </si>
  <si>
    <t xml:space="preserve">ذكور </t>
  </si>
  <si>
    <t>كارب</t>
  </si>
  <si>
    <t>محلي</t>
  </si>
  <si>
    <t>اخرى</t>
  </si>
  <si>
    <t>عدد</t>
  </si>
  <si>
    <t>قيمة</t>
  </si>
  <si>
    <t>حكومي</t>
  </si>
  <si>
    <t>خاص</t>
  </si>
  <si>
    <t>ذاتي</t>
  </si>
  <si>
    <t>العلف المستهلك</t>
  </si>
  <si>
    <t>العلف المصنع والمحلي</t>
  </si>
  <si>
    <t>العلف المستورد</t>
  </si>
  <si>
    <t xml:space="preserve">اجور </t>
  </si>
  <si>
    <t>اجور</t>
  </si>
  <si>
    <t>مصاريف</t>
  </si>
  <si>
    <t>مصاريف ادامة</t>
  </si>
  <si>
    <t>مجموع</t>
  </si>
  <si>
    <t>الكمية</t>
  </si>
  <si>
    <t xml:space="preserve">الوقود المستخدم </t>
  </si>
  <si>
    <t>الكهرباء</t>
  </si>
  <si>
    <t>النقل</t>
  </si>
  <si>
    <t>بيطرية</t>
  </si>
  <si>
    <t>وصيانة</t>
  </si>
  <si>
    <t>المصروفات</t>
  </si>
  <si>
    <t>(طن)</t>
  </si>
  <si>
    <t>واشراف بيطري</t>
  </si>
  <si>
    <t>وتعقيم الاحواض</t>
  </si>
  <si>
    <t>قيمة الاصبعيات والكفيات (الف دينار)</t>
  </si>
  <si>
    <t>مجموع الايرادات</t>
  </si>
  <si>
    <t>كمية الانتاج (كغم)</t>
  </si>
  <si>
    <t>كمية المباع (كغم )</t>
  </si>
  <si>
    <t>قيمة الاسماك المباعة (الف دينار)</t>
  </si>
  <si>
    <t>معدل وزن السمكة</t>
  </si>
  <si>
    <t xml:space="preserve"> عند البيع </t>
  </si>
  <si>
    <t>(غم)</t>
  </si>
  <si>
    <t xml:space="preserve">الشتاء </t>
  </si>
  <si>
    <t>الربيع</t>
  </si>
  <si>
    <t>الصيف</t>
  </si>
  <si>
    <t>الخريف</t>
  </si>
  <si>
    <t>نقص الموارد</t>
  </si>
  <si>
    <t>نقص الادوية</t>
  </si>
  <si>
    <t>رداءة الاعلاف</t>
  </si>
  <si>
    <t>تذبذب</t>
  </si>
  <si>
    <t>تدهور العوامل</t>
  </si>
  <si>
    <t>المخاطر</t>
  </si>
  <si>
    <t>نقص المياه</t>
  </si>
  <si>
    <t>نقل وتسويق</t>
  </si>
  <si>
    <t>البشرية</t>
  </si>
  <si>
    <t>والخدمات العلاجية</t>
  </si>
  <si>
    <t>الاسعار</t>
  </si>
  <si>
    <t>الوراثية</t>
  </si>
  <si>
    <t>الامنية</t>
  </si>
  <si>
    <t>وتدهور نوعيتها</t>
  </si>
  <si>
    <t>عدد الاجابات</t>
  </si>
  <si>
    <t>التفاصيل</t>
  </si>
  <si>
    <t>أحواض طينية</t>
  </si>
  <si>
    <t>أقفاص عائمة</t>
  </si>
  <si>
    <t>أحواض مغلقة</t>
  </si>
  <si>
    <t>العمال</t>
  </si>
  <si>
    <t xml:space="preserve">عدد </t>
  </si>
  <si>
    <t>قيمة  الأجور</t>
  </si>
  <si>
    <t>الاصبعيات والكفيات</t>
  </si>
  <si>
    <t>القيمة</t>
  </si>
  <si>
    <t>كمية (طن)</t>
  </si>
  <si>
    <t>الوقود</t>
  </si>
  <si>
    <t>مصاريف بيطرية واشراف بيطري</t>
  </si>
  <si>
    <t>مصاريف الادامة والصيانة والتعقيم للاحواض والاقفاص</t>
  </si>
  <si>
    <t xml:space="preserve">مصاريف اخرى </t>
  </si>
  <si>
    <t>نسبة الهلاكات من الاصبعيات والاسماك %</t>
  </si>
  <si>
    <t>قيمة الاصبعيات والكفيات المباعة (الف دينار)</t>
  </si>
  <si>
    <t>انشاءات</t>
  </si>
  <si>
    <t>قيمة الموجودات في بداية المسح</t>
  </si>
  <si>
    <t xml:space="preserve">العدد الكلي لمزارع الاسماك المنتجة والمتوقفة وقيد الانجاز </t>
  </si>
  <si>
    <t xml:space="preserve">        القيمة (1000) دينار</t>
  </si>
  <si>
    <t>اعداد الهلاكات للاسماك لمختلف الاعمار(عدد)</t>
  </si>
  <si>
    <t xml:space="preserve">  جدول (13)</t>
  </si>
  <si>
    <t>كمية المباع (كغم)</t>
  </si>
  <si>
    <t>1980فما دون</t>
  </si>
  <si>
    <t>2002-1992</t>
  </si>
  <si>
    <t>2013-2003</t>
  </si>
  <si>
    <t xml:space="preserve">   لسنة 2021 على مستوى المحافظات</t>
  </si>
  <si>
    <t>عدد مزارع الاسماك المنتجة حسب النوع والبيئة لسنة 2021</t>
  </si>
  <si>
    <t>2021-2014</t>
  </si>
  <si>
    <t xml:space="preserve"> القيمة كما في 31 / 12 / 2021 </t>
  </si>
  <si>
    <t xml:space="preserve"> القيمة كما في 31 /12 / 2021 </t>
  </si>
  <si>
    <t>عدد مزارع الاسماك وعدد العاملين واجورهم لسنة 2021 على مستوى المحافظات</t>
  </si>
  <si>
    <t xml:space="preserve">المصروفات واعداد الهلاكات لسنة 2021 على مستوى المحافظات </t>
  </si>
  <si>
    <t>المشاكل التي تواجه صاحب المزرعة لسنة 2021 على مستوى المحافظات</t>
  </si>
  <si>
    <t>الاندثار</t>
  </si>
  <si>
    <t>القادســية</t>
  </si>
  <si>
    <t>ميسـان</t>
  </si>
  <si>
    <t>جائحة كورونا</t>
  </si>
  <si>
    <t>عدد الحائزين حسب الجنس والمهنة لسنة 2021 على مستوى المحافظات</t>
  </si>
  <si>
    <t>الفادسية</t>
  </si>
  <si>
    <t xml:space="preserve"> تابع جدول (13)</t>
  </si>
  <si>
    <t xml:space="preserve">  جدول (14)</t>
  </si>
  <si>
    <t xml:space="preserve"> جدول (15)</t>
  </si>
  <si>
    <t>جدول (16)</t>
  </si>
  <si>
    <t>-</t>
  </si>
  <si>
    <t>الانبار*</t>
  </si>
  <si>
    <t>صلاح الدين*</t>
  </si>
  <si>
    <t xml:space="preserve"> * بعض المزارع  لديها اكثر من نوع</t>
  </si>
  <si>
    <t xml:space="preserve"> . المزرعة لديها اكثر من تخصص واحد *  </t>
  </si>
  <si>
    <t xml:space="preserve">  جدول (11)</t>
  </si>
  <si>
    <t xml:space="preserve">       نوع المزرعة : احواض مغلقة</t>
  </si>
  <si>
    <t>اقل معدل وزن للسمكة ضمن الوجبة (غم)</t>
  </si>
  <si>
    <t>اكبر معدل وزن للسمكة ضمن الوجبة (غم)</t>
  </si>
  <si>
    <t>(7+3)=8</t>
  </si>
  <si>
    <t>*3460</t>
  </si>
  <si>
    <t>نينوى*</t>
  </si>
  <si>
    <t>بابل*</t>
  </si>
  <si>
    <t xml:space="preserve">جدول (9)           </t>
  </si>
  <si>
    <t>المساحة المخصصة للمزرعة</t>
  </si>
  <si>
    <r>
      <t>حجم الاقفاص م</t>
    </r>
    <r>
      <rPr>
        <b/>
        <sz val="8"/>
        <color theme="1"/>
        <rFont val="Calibri"/>
        <family val="2"/>
        <scheme val="minor"/>
      </rPr>
      <t>3</t>
    </r>
  </si>
  <si>
    <t>جدول (1)</t>
  </si>
  <si>
    <t>جدول (3)</t>
  </si>
  <si>
    <t>جدول (4)</t>
  </si>
  <si>
    <t>جدول (5)</t>
  </si>
  <si>
    <t>جدول (8)</t>
  </si>
  <si>
    <t xml:space="preserve"> قيمة الاستبعادات خلال السنة</t>
  </si>
  <si>
    <t>عدد مزارع الاسماك المنتجة حسب سنوات التشغيل والنشاط لسنة 2021 على مستوى المحافظات</t>
  </si>
  <si>
    <t>الاسماك البحرية المسوقة على مستوى محافظة البصرة لسنة 2021</t>
  </si>
  <si>
    <t>نوع الاسماك</t>
  </si>
  <si>
    <t>صبور</t>
  </si>
  <si>
    <t>نويبي</t>
  </si>
  <si>
    <t>هامور</t>
  </si>
  <si>
    <t>مزلك</t>
  </si>
  <si>
    <t>روبيان</t>
  </si>
  <si>
    <t>حف</t>
  </si>
  <si>
    <t>بياح</t>
  </si>
  <si>
    <t>وحر</t>
  </si>
  <si>
    <t>زبيدي</t>
  </si>
  <si>
    <t>باسج او باسي</t>
  </si>
  <si>
    <t>خباط</t>
  </si>
  <si>
    <t>نكرور</t>
  </si>
  <si>
    <t>خشرة</t>
  </si>
  <si>
    <t>شعري</t>
  </si>
  <si>
    <t>حلوى او حلوه</t>
  </si>
  <si>
    <t>شانك</t>
  </si>
  <si>
    <t>ضلع او ضلعة</t>
  </si>
  <si>
    <t>عندق او عندك</t>
  </si>
  <si>
    <t>شعم</t>
  </si>
  <si>
    <t>طعطعو</t>
  </si>
  <si>
    <t>شماهي</t>
  </si>
  <si>
    <t>جنعد</t>
  </si>
  <si>
    <t>شانك احمر</t>
  </si>
  <si>
    <t>الاسماك النهرية المسوقة على مستوى محافظة البصرة لسنة 2021</t>
  </si>
  <si>
    <t>بني</t>
  </si>
  <si>
    <t>كطان</t>
  </si>
  <si>
    <t>شلك</t>
  </si>
  <si>
    <t>حمري</t>
  </si>
  <si>
    <t>خشني</t>
  </si>
  <si>
    <t>بلطي</t>
  </si>
  <si>
    <t>بياح الشط</t>
  </si>
  <si>
    <t>انواع اخرى</t>
  </si>
  <si>
    <t>شبوط</t>
  </si>
  <si>
    <t>سمنان</t>
  </si>
  <si>
    <t>قزمة</t>
  </si>
  <si>
    <t>المساحة المائية للاحواض</t>
  </si>
  <si>
    <t xml:space="preserve"> جدول (6)</t>
  </si>
  <si>
    <t>النشاط</t>
  </si>
  <si>
    <t>عدد الحاضنات</t>
  </si>
  <si>
    <t>اسماك</t>
  </si>
  <si>
    <t>اصبعيات</t>
  </si>
  <si>
    <t>اسماك واصبعيات</t>
  </si>
  <si>
    <t xml:space="preserve">المجموع </t>
  </si>
  <si>
    <t>لسنة 2021 على مستوى العراق</t>
  </si>
  <si>
    <t>جدول (21)</t>
  </si>
  <si>
    <t>جدول (22)</t>
  </si>
  <si>
    <t xml:space="preserve"> النسبة المئوية لمصادر الحصول على المياه لمزارع الاسماك لسنة 2021 على مستوى المحافظات </t>
  </si>
  <si>
    <t>للاحواض ، متوسط ارتفاع عمود الماء ومتوسط الطاقة التصميمية للاحواض ) لسنة 2021</t>
  </si>
  <si>
    <t xml:space="preserve">على مستوى المحافظات </t>
  </si>
  <si>
    <t xml:space="preserve">والطاقة التصميمية للاقفاص) لسنة 2021 على مستوى المحافظات </t>
  </si>
  <si>
    <t xml:space="preserve"> جدول (10)</t>
  </si>
  <si>
    <t>عدد الصيادين العاملين المجازين وغير المجازين وعدد زوارق الصيد لسنة 2021</t>
  </si>
  <si>
    <t>عدد الصيادين العاملين</t>
  </si>
  <si>
    <t>عدد زوارق الصيد</t>
  </si>
  <si>
    <t>المجاز</t>
  </si>
  <si>
    <t>عدد اجازات صيد الاسماك والزوارق وسفن الصيد لسنة 2021</t>
  </si>
  <si>
    <t>عدد اجازات صيد الاسماك للصيادين</t>
  </si>
  <si>
    <t>اجازات زوارق الصيد</t>
  </si>
  <si>
    <t>اجازات سفن الصيد</t>
  </si>
  <si>
    <t>جدول (23)</t>
  </si>
  <si>
    <t>زراعية %</t>
  </si>
  <si>
    <t>غير زراعية %</t>
  </si>
  <si>
    <t xml:space="preserve">متوسط الطاقة التصميمية للاحواض </t>
  </si>
  <si>
    <t xml:space="preserve"> عدد وقيمة الاصبعيات والكفيات خلال السنة حسب جهة الحصول عليها لسنة 2021 على مستوى المحافظات</t>
  </si>
  <si>
    <t xml:space="preserve">              القيمة (1000) دينار</t>
  </si>
  <si>
    <t xml:space="preserve">            القيمة (1000) دينار</t>
  </si>
  <si>
    <t xml:space="preserve">       القيمة (1000) دينار</t>
  </si>
  <si>
    <t>حالة المزرعة</t>
  </si>
  <si>
    <t xml:space="preserve">        مجموع الاجور        (الف دينار)</t>
  </si>
  <si>
    <t xml:space="preserve">     مجموع الاجور      (الف دينار)  </t>
  </si>
  <si>
    <t xml:space="preserve">     مجموع الاجور       (الف دينار)</t>
  </si>
  <si>
    <t xml:space="preserve">        مجموع الاجور       (الف دينار)</t>
  </si>
  <si>
    <t xml:space="preserve">الكمية (طن) </t>
  </si>
  <si>
    <t>كانون الثاني</t>
  </si>
  <si>
    <t>شباط</t>
  </si>
  <si>
    <t>اذار</t>
  </si>
  <si>
    <t>نيسان</t>
  </si>
  <si>
    <t>حزيران</t>
  </si>
  <si>
    <t>تموز</t>
  </si>
  <si>
    <t>اب</t>
  </si>
  <si>
    <t>ايلول</t>
  </si>
  <si>
    <t>تشرين الاول</t>
  </si>
  <si>
    <t>تشرين الثاني</t>
  </si>
  <si>
    <t>كانون الاول</t>
  </si>
  <si>
    <t>ايار</t>
  </si>
  <si>
    <t>الفصل</t>
  </si>
  <si>
    <t>المصروفات خلال السنة</t>
  </si>
  <si>
    <t>كمية وقيمة الانتاج والمباع والايرادات من الاسماك والاصبعيات لسنة 2021 حسب الموسم وعلى مستوى المحافظات</t>
  </si>
  <si>
    <t>قيمة الاصبعيات والكفيات</t>
  </si>
  <si>
    <r>
      <t xml:space="preserve">  جدول (12)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scheme val="minor"/>
      </rPr>
      <t>القيمة (1000) دينار</t>
    </r>
  </si>
  <si>
    <t>الجهة</t>
  </si>
  <si>
    <t xml:space="preserve"> العمال المؤقتين</t>
  </si>
  <si>
    <t xml:space="preserve"> العمال الدائميين</t>
  </si>
  <si>
    <t xml:space="preserve"> جدول (18)</t>
  </si>
  <si>
    <t xml:space="preserve"> جدول (17)</t>
  </si>
  <si>
    <t xml:space="preserve">  جدول (19)</t>
  </si>
  <si>
    <t>جدول (20)</t>
  </si>
  <si>
    <t xml:space="preserve">   </t>
  </si>
  <si>
    <t>قيمة الموجودات الثابتة حسب نوع الموجود لسنة 2021 على مستوى المحافظات</t>
  </si>
  <si>
    <t xml:space="preserve"> العمال من الاسرة</t>
  </si>
  <si>
    <t xml:space="preserve">       مجموع عدد العمال     </t>
  </si>
  <si>
    <t xml:space="preserve">عدد مزارع الاسماك المنتجة حسب نشاط المزرعة وعدد الحاضنات </t>
  </si>
  <si>
    <t xml:space="preserve">     الطاقة التصميمية            للاحواض المغلقة      (الف سمكة)   </t>
  </si>
  <si>
    <t>متوسط الاجر السنوي (الف دينار)</t>
  </si>
  <si>
    <t xml:space="preserve">على مستوى المحافظة </t>
  </si>
  <si>
    <t>كمية الانتاج من الاسماك (كغم)</t>
  </si>
  <si>
    <t xml:space="preserve">مجموع الايرادات  </t>
  </si>
  <si>
    <t xml:space="preserve">عدد مزارع الاسماك المنتجة حسب نوع المزرعة لسنة 2021 على مستوى المحافظات </t>
  </si>
  <si>
    <t xml:space="preserve">مجموع تكاليف الانتاج لمزارع الاسماك حسب نوع المزرعة لسنة 2021 على مستوى العراق </t>
  </si>
  <si>
    <t xml:space="preserve">مجموع الايرادات  لمزارع الاسماك حسب نوع المزرعة لسنة 2021 على مستوى العراق </t>
  </si>
  <si>
    <t>* هناك بعض الفروقات بالارقام بسبب التقريب</t>
  </si>
  <si>
    <t>مجموع التكاليف</t>
  </si>
  <si>
    <t>تابع / جدول (4)</t>
  </si>
  <si>
    <t>عدد مزارع الاسماك المجازة وغير المجازة المنتجة حسب نوع وحالة المزرعة لسنة 2021</t>
  </si>
  <si>
    <t xml:space="preserve">عدد الاحواض والطاقة التصميمية للاحواض المغلقه ) لسنة 2021 </t>
  </si>
  <si>
    <t xml:space="preserve">  تابع / جدول (12)</t>
  </si>
  <si>
    <t>تابع / جدول (14)</t>
  </si>
  <si>
    <t>العدد ( الف وحدة)</t>
  </si>
  <si>
    <t xml:space="preserve">     القيمة      </t>
  </si>
  <si>
    <t xml:space="preserve"> القيمة     </t>
  </si>
  <si>
    <t>تابع / جدول (16)</t>
  </si>
  <si>
    <t xml:space="preserve">    *  الدونم = 25 اولك                                                                                                                                                       </t>
  </si>
  <si>
    <t xml:space="preserve"> متوسط الطاقة       التصميمية    للاقفاص </t>
  </si>
  <si>
    <t xml:space="preserve">العدد ( الف وحدة)  </t>
  </si>
  <si>
    <t>كمية المباع من الاسماك (كغم)</t>
  </si>
  <si>
    <t xml:space="preserve">     عدد مزارع الاسماك ومجموع (المساحة المخصصة لمزرعة الاسماك ،  </t>
  </si>
  <si>
    <t xml:space="preserve"> *  الدونم = 25 اولك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</si>
</sst>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##0"/>
    <numFmt numFmtId="166" formatCode="###0.0"/>
    <numFmt numFmtId="167" formatCode="###0.00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Simplified Arabic"/>
      <family val="1"/>
    </font>
    <font>
      <b/>
      <sz val="10"/>
      <name val="Simplified Arabic"/>
      <family val="1"/>
    </font>
    <font>
      <sz val="12"/>
      <name val="Times New Roman"/>
      <family val="1"/>
    </font>
    <font>
      <b/>
      <sz val="10"/>
      <name val="Arial"/>
      <family val="2"/>
    </font>
    <font>
      <sz val="11"/>
      <name val="Arial"/>
      <family val="2"/>
    </font>
    <font>
      <sz val="10"/>
      <name val="Simplified Arabic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Simplified Arabic"/>
      <family val="1"/>
    </font>
    <font>
      <b/>
      <sz val="12"/>
      <name val="Simplified Arabic"/>
      <family val="1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</cellStyleXfs>
  <cellXfs count="5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1"/>
    <xf numFmtId="0" fontId="10" fillId="0" borderId="0" xfId="2"/>
    <xf numFmtId="0" fontId="10" fillId="0" borderId="0" xfId="2" applyBorder="1"/>
    <xf numFmtId="0" fontId="9" fillId="0" borderId="0" xfId="1" applyBorder="1"/>
    <xf numFmtId="0" fontId="9" fillId="0" borderId="0" xfId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3" fillId="0" borderId="1" xfId="0" applyFont="1" applyBorder="1" applyAlignment="1">
      <alignment vertical="center"/>
    </xf>
    <xf numFmtId="0" fontId="0" fillId="0" borderId="0" xfId="0" applyBorder="1"/>
    <xf numFmtId="0" fontId="8" fillId="0" borderId="0" xfId="0" applyFont="1"/>
    <xf numFmtId="0" fontId="10" fillId="0" borderId="0" xfId="2" applyAlignment="1">
      <alignment vertical="center"/>
    </xf>
    <xf numFmtId="0" fontId="12" fillId="0" borderId="10" xfId="2" applyFont="1" applyBorder="1" applyAlignment="1">
      <alignment horizontal="right" vertical="center"/>
    </xf>
    <xf numFmtId="0" fontId="12" fillId="0" borderId="10" xfId="2" applyFont="1" applyBorder="1" applyAlignment="1">
      <alignment horizontal="right" vertical="center" wrapText="1"/>
    </xf>
    <xf numFmtId="0" fontId="12" fillId="0" borderId="0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0" xfId="0" applyFont="1"/>
    <xf numFmtId="0" fontId="12" fillId="0" borderId="4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12" fillId="0" borderId="4" xfId="2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12" fillId="0" borderId="3" xfId="2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5" xfId="2" applyFont="1" applyBorder="1" applyAlignment="1">
      <alignment horizontal="right" vertical="center"/>
    </xf>
    <xf numFmtId="0" fontId="9" fillId="0" borderId="0" xfId="9"/>
    <xf numFmtId="0" fontId="9" fillId="0" borderId="0" xfId="10"/>
    <xf numFmtId="0" fontId="9" fillId="0" borderId="0" xfId="11"/>
    <xf numFmtId="0" fontId="9" fillId="0" borderId="0" xfId="13"/>
    <xf numFmtId="0" fontId="9" fillId="0" borderId="0" xfId="14"/>
    <xf numFmtId="0" fontId="9" fillId="0" borderId="0" xfId="15"/>
    <xf numFmtId="0" fontId="9" fillId="0" borderId="0" xfId="16"/>
    <xf numFmtId="0" fontId="9" fillId="0" borderId="0" xfId="29"/>
    <xf numFmtId="165" fontId="8" fillId="0" borderId="0" xfId="0" applyNumberFormat="1" applyFont="1" applyAlignment="1">
      <alignment horizontal="center" vertical="center"/>
    </xf>
    <xf numFmtId="0" fontId="3" fillId="0" borderId="0" xfId="30" applyFont="1" applyBorder="1" applyAlignment="1">
      <alignment vertical="center"/>
    </xf>
    <xf numFmtId="0" fontId="9" fillId="0" borderId="0" xfId="30"/>
    <xf numFmtId="0" fontId="9" fillId="0" borderId="0" xfId="33"/>
    <xf numFmtId="0" fontId="9" fillId="0" borderId="0" xfId="35"/>
    <xf numFmtId="0" fontId="9" fillId="0" borderId="0" xfId="36"/>
    <xf numFmtId="0" fontId="10" fillId="2" borderId="0" xfId="2" applyFill="1" applyBorder="1"/>
    <xf numFmtId="0" fontId="12" fillId="2" borderId="4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165" fontId="15" fillId="0" borderId="5" xfId="8" applyNumberFormat="1" applyFont="1" applyBorder="1" applyAlignment="1">
      <alignment vertical="center"/>
    </xf>
    <xf numFmtId="165" fontId="15" fillId="0" borderId="4" xfId="8" applyNumberFormat="1" applyFont="1" applyBorder="1" applyAlignment="1">
      <alignment vertical="center"/>
    </xf>
    <xf numFmtId="165" fontId="15" fillId="0" borderId="8" xfId="8" applyNumberFormat="1" applyFont="1" applyBorder="1" applyAlignment="1">
      <alignment vertical="center"/>
    </xf>
    <xf numFmtId="165" fontId="15" fillId="0" borderId="4" xfId="14" applyNumberFormat="1" applyFont="1" applyBorder="1" applyAlignment="1">
      <alignment horizontal="right" vertical="center"/>
    </xf>
    <xf numFmtId="165" fontId="15" fillId="0" borderId="5" xfId="0" applyNumberFormat="1" applyFont="1" applyBorder="1" applyAlignment="1">
      <alignment horizontal="right" vertical="center"/>
    </xf>
    <xf numFmtId="165" fontId="15" fillId="0" borderId="5" xfId="14" applyNumberFormat="1" applyFont="1" applyBorder="1" applyAlignment="1">
      <alignment horizontal="right" vertical="center"/>
    </xf>
    <xf numFmtId="165" fontId="15" fillId="0" borderId="3" xfId="14" applyNumberFormat="1" applyFont="1" applyBorder="1" applyAlignment="1">
      <alignment horizontal="right" vertical="center"/>
    </xf>
    <xf numFmtId="165" fontId="15" fillId="0" borderId="4" xfId="29" applyNumberFormat="1" applyFont="1" applyBorder="1" applyAlignment="1">
      <alignment horizontal="right" vertical="center"/>
    </xf>
    <xf numFmtId="165" fontId="15" fillId="0" borderId="4" xfId="6" applyNumberFormat="1" applyFont="1" applyBorder="1" applyAlignment="1">
      <alignment horizontal="right" vertical="center"/>
    </xf>
    <xf numFmtId="165" fontId="15" fillId="0" borderId="3" xfId="6" applyNumberFormat="1" applyFont="1" applyBorder="1" applyAlignment="1">
      <alignment horizontal="right" vertical="center"/>
    </xf>
    <xf numFmtId="165" fontId="15" fillId="0" borderId="4" xfId="0" applyNumberFormat="1" applyFont="1" applyBorder="1" applyAlignment="1">
      <alignment horizontal="right" vertical="center"/>
    </xf>
    <xf numFmtId="165" fontId="15" fillId="0" borderId="5" xfId="29" applyNumberFormat="1" applyFont="1" applyBorder="1" applyAlignment="1">
      <alignment horizontal="right" vertical="center"/>
    </xf>
    <xf numFmtId="166" fontId="15" fillId="0" borderId="4" xfId="29" applyNumberFormat="1" applyFont="1" applyBorder="1" applyAlignment="1">
      <alignment horizontal="right" vertical="center"/>
    </xf>
    <xf numFmtId="164" fontId="0" fillId="0" borderId="0" xfId="0" applyNumberFormat="1"/>
    <xf numFmtId="165" fontId="0" fillId="0" borderId="0" xfId="0" applyNumberFormat="1"/>
    <xf numFmtId="0" fontId="17" fillId="0" borderId="8" xfId="8" applyFont="1" applyBorder="1" applyAlignment="1">
      <alignment vertical="top" wrapText="1"/>
    </xf>
    <xf numFmtId="0" fontId="3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7" fillId="0" borderId="8" xfId="0" applyFont="1" applyBorder="1" applyAlignment="1">
      <alignment horizontal="right" vertical="center" wrapText="1"/>
    </xf>
    <xf numFmtId="0" fontId="17" fillId="0" borderId="8" xfId="3" applyFont="1" applyBorder="1" applyAlignment="1">
      <alignment horizontal="right" vertical="top" wrapText="1"/>
    </xf>
    <xf numFmtId="165" fontId="15" fillId="0" borderId="4" xfId="37" applyNumberFormat="1" applyFont="1" applyBorder="1" applyAlignment="1">
      <alignment horizontal="right" vertical="center"/>
    </xf>
    <xf numFmtId="165" fontId="15" fillId="0" borderId="5" xfId="34" applyNumberFormat="1" applyFont="1" applyBorder="1" applyAlignment="1">
      <alignment horizontal="right" vertical="center"/>
    </xf>
    <xf numFmtId="0" fontId="0" fillId="2" borderId="0" xfId="0" applyFill="1"/>
    <xf numFmtId="165" fontId="15" fillId="0" borderId="5" xfId="11" applyNumberFormat="1" applyFont="1" applyBorder="1" applyAlignment="1">
      <alignment horizontal="right" vertical="center"/>
    </xf>
    <xf numFmtId="165" fontId="15" fillId="2" borderId="4" xfId="18" applyNumberFormat="1" applyFont="1" applyFill="1" applyBorder="1" applyAlignment="1">
      <alignment horizontal="right" vertical="center"/>
    </xf>
    <xf numFmtId="165" fontId="15" fillId="2" borderId="5" xfId="18" applyNumberFormat="1" applyFont="1" applyFill="1" applyBorder="1" applyAlignment="1">
      <alignment horizontal="right" vertical="center"/>
    </xf>
    <xf numFmtId="165" fontId="15" fillId="2" borderId="4" xfId="19" applyNumberFormat="1" applyFont="1" applyFill="1" applyBorder="1" applyAlignment="1">
      <alignment horizontal="right" vertical="center"/>
    </xf>
    <xf numFmtId="165" fontId="15" fillId="2" borderId="5" xfId="19" applyNumberFormat="1" applyFont="1" applyFill="1" applyBorder="1" applyAlignment="1">
      <alignment horizontal="right" vertical="center"/>
    </xf>
    <xf numFmtId="165" fontId="15" fillId="2" borderId="4" xfId="20" applyNumberFormat="1" applyFont="1" applyFill="1" applyBorder="1" applyAlignment="1">
      <alignment horizontal="right" vertical="center"/>
    </xf>
    <xf numFmtId="165" fontId="15" fillId="2" borderId="5" xfId="20" applyNumberFormat="1" applyFont="1" applyFill="1" applyBorder="1" applyAlignment="1">
      <alignment horizontal="right" vertical="center"/>
    </xf>
    <xf numFmtId="0" fontId="9" fillId="2" borderId="0" xfId="1" applyFill="1" applyBorder="1"/>
    <xf numFmtId="165" fontId="6" fillId="2" borderId="5" xfId="0" applyNumberFormat="1" applyFont="1" applyFill="1" applyBorder="1" applyAlignment="1">
      <alignment horizontal="right"/>
    </xf>
    <xf numFmtId="0" fontId="9" fillId="2" borderId="0" xfId="1" applyFill="1"/>
    <xf numFmtId="165" fontId="15" fillId="0" borderId="4" xfId="12" applyNumberFormat="1" applyFont="1" applyBorder="1" applyAlignment="1">
      <alignment horizontal="right" vertical="center"/>
    </xf>
    <xf numFmtId="165" fontId="15" fillId="0" borderId="5" xfId="12" applyNumberFormat="1" applyFont="1" applyBorder="1" applyAlignment="1">
      <alignment horizontal="right" vertical="center"/>
    </xf>
    <xf numFmtId="0" fontId="9" fillId="2" borderId="1" xfId="1" applyFill="1" applyBorder="1"/>
    <xf numFmtId="0" fontId="9" fillId="2" borderId="0" xfId="32" applyFill="1"/>
    <xf numFmtId="0" fontId="21" fillId="0" borderId="0" xfId="0" applyFont="1"/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right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4" fillId="0" borderId="0" xfId="0" applyFont="1"/>
    <xf numFmtId="0" fontId="20" fillId="0" borderId="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165" fontId="25" fillId="0" borderId="4" xfId="15" applyNumberFormat="1" applyFont="1" applyBorder="1" applyAlignment="1">
      <alignment horizontal="right" vertical="center"/>
    </xf>
    <xf numFmtId="165" fontId="25" fillId="0" borderId="5" xfId="8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readingOrder="2"/>
    </xf>
    <xf numFmtId="165" fontId="25" fillId="0" borderId="4" xfId="16" applyNumberFormat="1" applyFont="1" applyBorder="1" applyAlignment="1">
      <alignment horizontal="right" vertical="center"/>
    </xf>
    <xf numFmtId="165" fontId="25" fillId="0" borderId="5" xfId="16" applyNumberFormat="1" applyFont="1" applyBorder="1" applyAlignment="1">
      <alignment horizontal="right" vertical="center"/>
    </xf>
    <xf numFmtId="0" fontId="26" fillId="0" borderId="5" xfId="0" applyFont="1" applyBorder="1" applyAlignment="1">
      <alignment horizontal="center" vertical="center"/>
    </xf>
    <xf numFmtId="165" fontId="25" fillId="0" borderId="4" xfId="10" applyNumberFormat="1" applyFont="1" applyBorder="1" applyAlignment="1">
      <alignment horizontal="right" vertical="center"/>
    </xf>
    <xf numFmtId="165" fontId="25" fillId="0" borderId="5" xfId="10" applyNumberFormat="1" applyFont="1" applyBorder="1" applyAlignment="1">
      <alignment horizontal="right" vertical="center"/>
    </xf>
    <xf numFmtId="165" fontId="25" fillId="0" borderId="4" xfId="9" applyNumberFormat="1" applyFont="1" applyBorder="1" applyAlignment="1">
      <alignment horizontal="right" vertical="center"/>
    </xf>
    <xf numFmtId="165" fontId="25" fillId="0" borderId="5" xfId="9" applyNumberFormat="1" applyFont="1" applyBorder="1" applyAlignment="1">
      <alignment horizontal="right" vertical="center"/>
    </xf>
    <xf numFmtId="165" fontId="25" fillId="0" borderId="4" xfId="11" applyNumberFormat="1" applyFont="1" applyBorder="1" applyAlignment="1">
      <alignment horizontal="right" vertical="center"/>
    </xf>
    <xf numFmtId="165" fontId="25" fillId="0" borderId="5" xfId="11" applyNumberFormat="1" applyFont="1" applyBorder="1" applyAlignment="1">
      <alignment horizontal="right" vertical="center"/>
    </xf>
    <xf numFmtId="165" fontId="25" fillId="0" borderId="4" xfId="11" applyNumberFormat="1" applyFont="1" applyBorder="1" applyAlignment="1">
      <alignment horizontal="right" vertical="center" readingOrder="2"/>
    </xf>
    <xf numFmtId="0" fontId="3" fillId="0" borderId="3" xfId="30" applyFont="1" applyBorder="1" applyAlignment="1">
      <alignment horizontal="center" vertical="center"/>
    </xf>
    <xf numFmtId="0" fontId="3" fillId="0" borderId="11" xfId="30" applyFont="1" applyBorder="1" applyAlignment="1">
      <alignment horizontal="center" vertical="center"/>
    </xf>
    <xf numFmtId="0" fontId="22" fillId="0" borderId="8" xfId="30" applyFont="1" applyBorder="1" applyAlignment="1">
      <alignment horizontal="right"/>
    </xf>
    <xf numFmtId="0" fontId="17" fillId="0" borderId="8" xfId="0" applyFont="1" applyBorder="1" applyAlignment="1">
      <alignment horizontal="right" vertical="top" wrapText="1"/>
    </xf>
    <xf numFmtId="165" fontId="15" fillId="0" borderId="5" xfId="13" applyNumberFormat="1" applyFont="1" applyBorder="1" applyAlignment="1">
      <alignment horizontal="right" vertical="center"/>
    </xf>
    <xf numFmtId="165" fontId="15" fillId="0" borderId="4" xfId="13" applyNumberFormat="1" applyFont="1" applyBorder="1" applyAlignment="1">
      <alignment horizontal="right" vertical="center"/>
    </xf>
    <xf numFmtId="165" fontId="15" fillId="0" borderId="10" xfId="13" applyNumberFormat="1" applyFont="1" applyBorder="1" applyAlignment="1">
      <alignment horizontal="right" vertical="center"/>
    </xf>
    <xf numFmtId="166" fontId="15" fillId="0" borderId="5" xfId="13" applyNumberFormat="1" applyFont="1" applyBorder="1" applyAlignment="1">
      <alignment horizontal="right" vertical="center"/>
    </xf>
    <xf numFmtId="0" fontId="12" fillId="0" borderId="0" xfId="2" applyFont="1" applyBorder="1" applyAlignment="1"/>
    <xf numFmtId="0" fontId="17" fillId="0" borderId="8" xfId="17" applyFont="1" applyBorder="1" applyAlignment="1">
      <alignment horizontal="right" vertical="center" wrapText="1"/>
    </xf>
    <xf numFmtId="165" fontId="15" fillId="0" borderId="5" xfId="17" applyNumberFormat="1" applyFont="1" applyBorder="1" applyAlignment="1">
      <alignment horizontal="right" vertical="center"/>
    </xf>
    <xf numFmtId="165" fontId="15" fillId="0" borderId="4" xfId="17" applyNumberFormat="1" applyFont="1" applyBorder="1" applyAlignment="1">
      <alignment horizontal="right" vertical="center"/>
    </xf>
    <xf numFmtId="165" fontId="15" fillId="0" borderId="5" xfId="36" applyNumberFormat="1" applyFont="1" applyBorder="1" applyAlignment="1">
      <alignment horizontal="right" vertical="center"/>
    </xf>
    <xf numFmtId="0" fontId="22" fillId="0" borderId="3" xfId="1" applyFont="1" applyBorder="1" applyAlignment="1">
      <alignment horizontal="center" vertical="center" readingOrder="2"/>
    </xf>
    <xf numFmtId="0" fontId="22" fillId="0" borderId="14" xfId="1" applyFont="1" applyBorder="1" applyAlignment="1">
      <alignment horizontal="center" vertical="center" readingOrder="2"/>
    </xf>
    <xf numFmtId="0" fontId="22" fillId="0" borderId="5" xfId="1" applyFont="1" applyBorder="1" applyAlignment="1">
      <alignment horizontal="right" vertical="center" readingOrder="2"/>
    </xf>
    <xf numFmtId="0" fontId="22" fillId="0" borderId="7" xfId="1" applyFont="1" applyBorder="1" applyAlignment="1">
      <alignment horizontal="center" vertical="center" readingOrder="2"/>
    </xf>
    <xf numFmtId="0" fontId="20" fillId="2" borderId="4" xfId="1" applyFont="1" applyFill="1" applyBorder="1" applyAlignment="1">
      <alignment horizontal="center"/>
    </xf>
    <xf numFmtId="0" fontId="20" fillId="2" borderId="5" xfId="1" applyFont="1" applyFill="1" applyBorder="1" applyAlignment="1">
      <alignment horizontal="center"/>
    </xf>
    <xf numFmtId="165" fontId="15" fillId="2" borderId="4" xfId="31" applyNumberFormat="1" applyFont="1" applyFill="1" applyBorder="1" applyAlignment="1">
      <alignment horizontal="right" vertical="center"/>
    </xf>
    <xf numFmtId="165" fontId="6" fillId="2" borderId="8" xfId="21" applyNumberFormat="1" applyFont="1" applyFill="1" applyBorder="1"/>
    <xf numFmtId="165" fontId="6" fillId="2" borderId="4" xfId="0" applyNumberFormat="1" applyFont="1" applyFill="1" applyBorder="1"/>
    <xf numFmtId="165" fontId="6" fillId="2" borderId="4" xfId="22" applyNumberFormat="1" applyFont="1" applyFill="1" applyBorder="1"/>
    <xf numFmtId="165" fontId="6" fillId="2" borderId="4" xfId="23" applyNumberFormat="1" applyFont="1" applyFill="1" applyBorder="1"/>
    <xf numFmtId="165" fontId="6" fillId="2" borderId="4" xfId="24" applyNumberFormat="1" applyFont="1" applyFill="1" applyBorder="1"/>
    <xf numFmtId="165" fontId="6" fillId="2" borderId="4" xfId="25" applyNumberFormat="1" applyFont="1" applyFill="1" applyBorder="1"/>
    <xf numFmtId="165" fontId="6" fillId="2" borderId="4" xfId="26" applyNumberFormat="1" applyFont="1" applyFill="1" applyBorder="1"/>
    <xf numFmtId="165" fontId="6" fillId="2" borderId="5" xfId="0" applyNumberFormat="1" applyFont="1" applyFill="1" applyBorder="1"/>
    <xf numFmtId="1" fontId="15" fillId="2" borderId="4" xfId="7" applyNumberFormat="1" applyFont="1" applyFill="1" applyBorder="1" applyAlignment="1">
      <alignment horizontal="right" vertical="center"/>
    </xf>
    <xf numFmtId="165" fontId="15" fillId="2" borderId="4" xfId="32" applyNumberFormat="1" applyFont="1" applyFill="1" applyBorder="1" applyAlignment="1">
      <alignment horizontal="right" vertical="center"/>
    </xf>
    <xf numFmtId="0" fontId="22" fillId="2" borderId="3" xfId="1" applyFont="1" applyFill="1" applyBorder="1" applyAlignment="1">
      <alignment horizontal="center"/>
    </xf>
    <xf numFmtId="0" fontId="22" fillId="2" borderId="11" xfId="1" applyFont="1" applyFill="1" applyBorder="1" applyAlignment="1">
      <alignment horizontal="center"/>
    </xf>
    <xf numFmtId="165" fontId="15" fillId="2" borderId="4" xfId="32" applyNumberFormat="1" applyFont="1" applyFill="1" applyBorder="1" applyAlignment="1"/>
    <xf numFmtId="165" fontId="6" fillId="2" borderId="4" xfId="0" applyNumberFormat="1" applyFont="1" applyFill="1" applyBorder="1" applyAlignment="1">
      <alignment horizontal="right"/>
    </xf>
    <xf numFmtId="165" fontId="26" fillId="2" borderId="5" xfId="0" applyNumberFormat="1" applyFont="1" applyFill="1" applyBorder="1" applyAlignment="1">
      <alignment horizontal="right"/>
    </xf>
    <xf numFmtId="165" fontId="26" fillId="2" borderId="4" xfId="0" applyNumberFormat="1" applyFont="1" applyFill="1" applyBorder="1"/>
    <xf numFmtId="165" fontId="26" fillId="2" borderId="4" xfId="26" applyNumberFormat="1" applyFont="1" applyFill="1" applyBorder="1"/>
    <xf numFmtId="165" fontId="25" fillId="2" borderId="4" xfId="32" applyNumberFormat="1" applyFont="1" applyFill="1" applyBorder="1" applyAlignment="1">
      <alignment horizontal="right" vertical="center"/>
    </xf>
    <xf numFmtId="165" fontId="26" fillId="2" borderId="8" xfId="21" applyNumberFormat="1" applyFont="1" applyFill="1" applyBorder="1"/>
    <xf numFmtId="165" fontId="26" fillId="2" borderId="4" xfId="22" applyNumberFormat="1" applyFont="1" applyFill="1" applyBorder="1"/>
    <xf numFmtId="165" fontId="26" fillId="2" borderId="4" xfId="23" applyNumberFormat="1" applyFont="1" applyFill="1" applyBorder="1"/>
    <xf numFmtId="165" fontId="26" fillId="2" borderId="4" xfId="24" applyNumberFormat="1" applyFont="1" applyFill="1" applyBorder="1"/>
    <xf numFmtId="165" fontId="26" fillId="2" borderId="4" xfId="25" applyNumberFormat="1" applyFont="1" applyFill="1" applyBorder="1"/>
    <xf numFmtId="165" fontId="26" fillId="2" borderId="5" xfId="0" applyNumberFormat="1" applyFont="1" applyFill="1" applyBorder="1"/>
    <xf numFmtId="0" fontId="22" fillId="0" borderId="3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7" fillId="0" borderId="0" xfId="1" applyFont="1"/>
    <xf numFmtId="0" fontId="26" fillId="0" borderId="10" xfId="1" applyFont="1" applyBorder="1" applyAlignment="1">
      <alignment horizontal="center" vertical="center"/>
    </xf>
    <xf numFmtId="165" fontId="25" fillId="0" borderId="4" xfId="27" applyNumberFormat="1" applyFont="1" applyBorder="1" applyAlignment="1">
      <alignment horizontal="right" vertical="center"/>
    </xf>
    <xf numFmtId="165" fontId="25" fillId="0" borderId="4" xfId="33" applyNumberFormat="1" applyFont="1" applyBorder="1" applyAlignment="1">
      <alignment horizontal="right" vertical="center"/>
    </xf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165" fontId="15" fillId="0" borderId="4" xfId="34" applyNumberFormat="1" applyFont="1" applyBorder="1" applyAlignment="1">
      <alignment horizontal="right" vertical="center"/>
    </xf>
    <xf numFmtId="165" fontId="25" fillId="2" borderId="4" xfId="37" applyNumberFormat="1" applyFont="1" applyFill="1" applyBorder="1" applyAlignment="1">
      <alignment horizontal="right" vertical="center"/>
    </xf>
    <xf numFmtId="165" fontId="15" fillId="0" borderId="4" xfId="38" applyNumberFormat="1" applyFont="1" applyBorder="1" applyAlignment="1">
      <alignment horizontal="right" vertical="center"/>
    </xf>
    <xf numFmtId="0" fontId="8" fillId="2" borderId="0" xfId="0" applyFont="1" applyFill="1"/>
    <xf numFmtId="0" fontId="8" fillId="2" borderId="0" xfId="0" applyFont="1" applyFill="1" applyBorder="1"/>
    <xf numFmtId="0" fontId="22" fillId="2" borderId="14" xfId="0" applyFont="1" applyFill="1" applyBorder="1" applyAlignment="1">
      <alignment horizontal="center" vertical="center"/>
    </xf>
    <xf numFmtId="165" fontId="25" fillId="2" borderId="5" xfId="37" applyNumberFormat="1" applyFont="1" applyFill="1" applyBorder="1" applyAlignment="1">
      <alignment horizontal="right" vertical="center"/>
    </xf>
    <xf numFmtId="0" fontId="19" fillId="2" borderId="0" xfId="0" applyFont="1" applyFill="1"/>
    <xf numFmtId="0" fontId="19" fillId="2" borderId="0" xfId="0" applyFont="1" applyFill="1" applyBorder="1"/>
    <xf numFmtId="0" fontId="0" fillId="2" borderId="0" xfId="0" applyFill="1" applyBorder="1"/>
    <xf numFmtId="0" fontId="9" fillId="2" borderId="0" xfId="31" applyFill="1"/>
    <xf numFmtId="0" fontId="17" fillId="2" borderId="8" xfId="3" applyFont="1" applyFill="1" applyBorder="1" applyAlignment="1">
      <alignment horizontal="right" vertical="top" wrapText="1"/>
    </xf>
    <xf numFmtId="165" fontId="26" fillId="2" borderId="4" xfId="0" applyNumberFormat="1" applyFont="1" applyFill="1" applyBorder="1" applyAlignment="1">
      <alignment horizontal="right"/>
    </xf>
    <xf numFmtId="165" fontId="26" fillId="2" borderId="4" xfId="21" applyNumberFormat="1" applyFont="1" applyFill="1" applyBorder="1" applyAlignment="1">
      <alignment horizontal="right"/>
    </xf>
    <xf numFmtId="1" fontId="10" fillId="0" borderId="0" xfId="2" applyNumberFormat="1"/>
    <xf numFmtId="0" fontId="17" fillId="2" borderId="8" xfId="17" applyFont="1" applyFill="1" applyBorder="1" applyAlignment="1">
      <alignment horizontal="right" vertical="center" wrapText="1"/>
    </xf>
    <xf numFmtId="165" fontId="15" fillId="2" borderId="5" xfId="17" applyNumberFormat="1" applyFont="1" applyFill="1" applyBorder="1" applyAlignment="1">
      <alignment horizontal="right" vertical="center"/>
    </xf>
    <xf numFmtId="165" fontId="15" fillId="2" borderId="4" xfId="17" applyNumberFormat="1" applyFont="1" applyFill="1" applyBorder="1" applyAlignment="1">
      <alignment horizontal="right" vertical="center"/>
    </xf>
    <xf numFmtId="0" fontId="10" fillId="2" borderId="0" xfId="2" applyFill="1"/>
    <xf numFmtId="0" fontId="31" fillId="0" borderId="0" xfId="2" applyFont="1" applyAlignment="1">
      <alignment horizontal="center" vertical="center" wrapText="1"/>
    </xf>
    <xf numFmtId="0" fontId="12" fillId="0" borderId="0" xfId="2" applyFont="1"/>
    <xf numFmtId="0" fontId="12" fillId="2" borderId="0" xfId="2" applyFont="1" applyFill="1"/>
    <xf numFmtId="0" fontId="26" fillId="2" borderId="5" xfId="0" applyFont="1" applyFill="1" applyBorder="1" applyAlignment="1">
      <alignment horizontal="center" vertical="center"/>
    </xf>
    <xf numFmtId="0" fontId="9" fillId="2" borderId="0" xfId="35" applyFill="1"/>
    <xf numFmtId="0" fontId="26" fillId="2" borderId="5" xfId="0" applyFont="1" applyFill="1" applyBorder="1" applyAlignment="1">
      <alignment horizontal="center" vertical="center" readingOrder="2"/>
    </xf>
    <xf numFmtId="165" fontId="25" fillId="2" borderId="4" xfId="10" applyNumberFormat="1" applyFont="1" applyFill="1" applyBorder="1" applyAlignment="1">
      <alignment horizontal="right" vertical="center"/>
    </xf>
    <xf numFmtId="165" fontId="25" fillId="2" borderId="4" xfId="9" applyNumberFormat="1" applyFont="1" applyFill="1" applyBorder="1" applyAlignment="1">
      <alignment horizontal="right" vertical="center"/>
    </xf>
    <xf numFmtId="165" fontId="25" fillId="2" borderId="5" xfId="1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9" fillId="2" borderId="0" xfId="10" applyFill="1"/>
    <xf numFmtId="0" fontId="1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2" fillId="2" borderId="8" xfId="0" applyFont="1" applyFill="1" applyBorder="1" applyAlignment="1">
      <alignment horizontal="right" vertical="center"/>
    </xf>
    <xf numFmtId="164" fontId="33" fillId="0" borderId="5" xfId="0" applyNumberFormat="1" applyFont="1" applyBorder="1" applyAlignment="1">
      <alignment horizontal="right" vertical="center"/>
    </xf>
    <xf numFmtId="164" fontId="33" fillId="2" borderId="8" xfId="0" applyNumberFormat="1" applyFont="1" applyFill="1" applyBorder="1" applyAlignment="1">
      <alignment horizontal="right" vertical="center"/>
    </xf>
    <xf numFmtId="0" fontId="33" fillId="2" borderId="8" xfId="0" applyFont="1" applyFill="1" applyBorder="1" applyAlignment="1">
      <alignment horizontal="right" vertical="center"/>
    </xf>
    <xf numFmtId="164" fontId="33" fillId="2" borderId="5" xfId="0" applyNumberFormat="1" applyFont="1" applyFill="1" applyBorder="1" applyAlignment="1">
      <alignment horizontal="right" vertical="center"/>
    </xf>
    <xf numFmtId="0" fontId="34" fillId="0" borderId="0" xfId="0" applyFont="1"/>
    <xf numFmtId="164" fontId="33" fillId="2" borderId="4" xfId="0" applyNumberFormat="1" applyFont="1" applyFill="1" applyBorder="1" applyAlignment="1">
      <alignment horizontal="right" vertical="center"/>
    </xf>
    <xf numFmtId="0" fontId="12" fillId="0" borderId="5" xfId="2" applyFont="1" applyBorder="1" applyAlignment="1">
      <alignment horizontal="center" vertical="center"/>
    </xf>
    <xf numFmtId="165" fontId="25" fillId="0" borderId="0" xfId="11" applyNumberFormat="1" applyFont="1" applyFill="1" applyBorder="1" applyAlignment="1">
      <alignment horizontal="right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65" fontId="15" fillId="2" borderId="4" xfId="34" applyNumberFormat="1" applyFont="1" applyFill="1" applyBorder="1" applyAlignment="1">
      <alignment horizontal="right" vertical="center"/>
    </xf>
    <xf numFmtId="0" fontId="26" fillId="2" borderId="1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9" fillId="2" borderId="0" xfId="33" applyFill="1"/>
    <xf numFmtId="0" fontId="4" fillId="2" borderId="0" xfId="1" applyFont="1" applyFill="1" applyBorder="1" applyAlignment="1">
      <alignment horizontal="center"/>
    </xf>
    <xf numFmtId="165" fontId="15" fillId="2" borderId="4" xfId="38" applyNumberFormat="1" applyFont="1" applyFill="1" applyBorder="1" applyAlignment="1">
      <alignment horizontal="right" vertical="center"/>
    </xf>
    <xf numFmtId="165" fontId="25" fillId="2" borderId="5" xfId="32" applyNumberFormat="1" applyFont="1" applyFill="1" applyBorder="1" applyAlignment="1">
      <alignment horizontal="right" vertical="center"/>
    </xf>
    <xf numFmtId="165" fontId="15" fillId="2" borderId="5" xfId="34" applyNumberFormat="1" applyFont="1" applyFill="1" applyBorder="1" applyAlignment="1">
      <alignment horizontal="right" vertical="center"/>
    </xf>
    <xf numFmtId="0" fontId="26" fillId="0" borderId="9" xfId="0" applyFont="1" applyFill="1" applyBorder="1" applyAlignment="1">
      <alignment vertical="center" readingOrder="1"/>
    </xf>
    <xf numFmtId="165" fontId="15" fillId="2" borderId="5" xfId="13" applyNumberFormat="1" applyFont="1" applyFill="1" applyBorder="1" applyAlignment="1">
      <alignment horizontal="right" vertical="center"/>
    </xf>
    <xf numFmtId="165" fontId="9" fillId="0" borderId="0" xfId="1" applyNumberFormat="1"/>
    <xf numFmtId="165" fontId="9" fillId="2" borderId="0" xfId="35" applyNumberFormat="1" applyFill="1"/>
    <xf numFmtId="0" fontId="26" fillId="2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8" fillId="2" borderId="0" xfId="0" applyFont="1" applyFill="1" applyBorder="1"/>
    <xf numFmtId="0" fontId="6" fillId="2" borderId="0" xfId="0" applyFont="1" applyFill="1"/>
    <xf numFmtId="164" fontId="33" fillId="0" borderId="4" xfId="0" applyNumberFormat="1" applyFont="1" applyBorder="1" applyAlignment="1">
      <alignment horizontal="right" vertical="center"/>
    </xf>
    <xf numFmtId="164" fontId="33" fillId="0" borderId="8" xfId="0" applyNumberFormat="1" applyFont="1" applyBorder="1" applyAlignment="1">
      <alignment horizontal="right" vertical="center"/>
    </xf>
    <xf numFmtId="1" fontId="33" fillId="0" borderId="8" xfId="0" applyNumberFormat="1" applyFont="1" applyBorder="1" applyAlignment="1">
      <alignment horizontal="right" vertical="center"/>
    </xf>
    <xf numFmtId="165" fontId="15" fillId="0" borderId="14" xfId="38" applyNumberFormat="1" applyFont="1" applyFill="1" applyBorder="1" applyAlignment="1">
      <alignment horizontal="right" vertical="center"/>
    </xf>
    <xf numFmtId="165" fontId="15" fillId="0" borderId="5" xfId="8" applyNumberFormat="1" applyFont="1" applyBorder="1" applyAlignment="1">
      <alignment horizontal="right" vertical="center"/>
    </xf>
    <xf numFmtId="0" fontId="22" fillId="2" borderId="5" xfId="1" applyFont="1" applyFill="1" applyBorder="1" applyAlignment="1">
      <alignment horizontal="right" vertical="center" readingOrder="2"/>
    </xf>
    <xf numFmtId="0" fontId="5" fillId="2" borderId="0" xfId="1" applyFont="1" applyFill="1" applyAlignment="1">
      <alignment horizontal="center" vertical="center" readingOrder="2"/>
    </xf>
    <xf numFmtId="165" fontId="6" fillId="2" borderId="8" xfId="21" applyNumberFormat="1" applyFont="1" applyFill="1" applyBorder="1" applyAlignment="1">
      <alignment horizontal="right" vertical="center"/>
    </xf>
    <xf numFmtId="165" fontId="6" fillId="2" borderId="4" xfId="21" applyNumberFormat="1" applyFont="1" applyFill="1" applyBorder="1" applyAlignment="1">
      <alignment horizontal="right" vertical="center"/>
    </xf>
    <xf numFmtId="165" fontId="26" fillId="2" borderId="8" xfId="21" applyNumberFormat="1" applyFont="1" applyFill="1" applyBorder="1" applyAlignment="1">
      <alignment horizontal="right" vertical="center"/>
    </xf>
    <xf numFmtId="165" fontId="26" fillId="2" borderId="4" xfId="21" applyNumberFormat="1" applyFont="1" applyFill="1" applyBorder="1" applyAlignment="1">
      <alignment horizontal="right" vertical="center"/>
    </xf>
    <xf numFmtId="165" fontId="26" fillId="2" borderId="5" xfId="21" applyNumberFormat="1" applyFont="1" applyFill="1" applyBorder="1" applyAlignment="1">
      <alignment horizontal="right" vertical="center"/>
    </xf>
    <xf numFmtId="165" fontId="6" fillId="2" borderId="5" xfId="21" applyNumberFormat="1" applyFont="1" applyFill="1" applyBorder="1" applyAlignment="1">
      <alignment horizontal="right" vertical="center"/>
    </xf>
    <xf numFmtId="0" fontId="12" fillId="2" borderId="8" xfId="0" applyFont="1" applyFill="1" applyBorder="1" applyAlignment="1">
      <alignment horizontal="right" vertical="center" wrapText="1"/>
    </xf>
    <xf numFmtId="0" fontId="2" fillId="0" borderId="0" xfId="39"/>
    <xf numFmtId="0" fontId="35" fillId="0" borderId="0" xfId="39" applyFont="1" applyAlignment="1">
      <alignment horizontal="right" vertical="center"/>
    </xf>
    <xf numFmtId="0" fontId="36" fillId="0" borderId="4" xfId="39" applyFont="1" applyBorder="1" applyAlignment="1">
      <alignment horizontal="center" vertical="center"/>
    </xf>
    <xf numFmtId="0" fontId="37" fillId="0" borderId="4" xfId="39" applyFont="1" applyBorder="1" applyAlignment="1">
      <alignment horizontal="center" vertical="center"/>
    </xf>
    <xf numFmtId="0" fontId="36" fillId="0" borderId="5" xfId="39" applyFont="1" applyBorder="1" applyAlignment="1">
      <alignment horizontal="center" vertical="center"/>
    </xf>
    <xf numFmtId="0" fontId="37" fillId="0" borderId="5" xfId="39" applyFont="1" applyBorder="1" applyAlignment="1">
      <alignment horizontal="center" vertical="center"/>
    </xf>
    <xf numFmtId="0" fontId="36" fillId="0" borderId="8" xfId="39" applyFont="1" applyBorder="1" applyAlignment="1">
      <alignment horizontal="right" vertical="center"/>
    </xf>
    <xf numFmtId="0" fontId="36" fillId="0" borderId="0" xfId="39" applyFont="1" applyBorder="1" applyAlignment="1">
      <alignment horizontal="right" vertical="center"/>
    </xf>
    <xf numFmtId="0" fontId="37" fillId="0" borderId="0" xfId="39" applyFont="1" applyBorder="1" applyAlignment="1">
      <alignment horizontal="center" vertical="center"/>
    </xf>
    <xf numFmtId="0" fontId="2" fillId="0" borderId="0" xfId="39" applyBorder="1"/>
    <xf numFmtId="0" fontId="1" fillId="0" borderId="0" xfId="2" applyFont="1" applyAlignment="1">
      <alignment vertical="center"/>
    </xf>
    <xf numFmtId="165" fontId="10" fillId="0" borderId="0" xfId="2" applyNumberFormat="1" applyAlignment="1">
      <alignment vertical="center"/>
    </xf>
    <xf numFmtId="165" fontId="10" fillId="0" borderId="0" xfId="2" applyNumberFormat="1"/>
    <xf numFmtId="165" fontId="15" fillId="2" borderId="4" xfId="29" applyNumberFormat="1" applyFont="1" applyFill="1" applyBorder="1" applyAlignment="1">
      <alignment horizontal="right" vertical="center"/>
    </xf>
    <xf numFmtId="165" fontId="15" fillId="2" borderId="5" xfId="29" applyNumberFormat="1" applyFont="1" applyFill="1" applyBorder="1" applyAlignment="1">
      <alignment horizontal="right" vertical="center"/>
    </xf>
    <xf numFmtId="0" fontId="11" fillId="0" borderId="1" xfId="2" applyFont="1" applyBorder="1" applyAlignment="1">
      <alignment horizontal="center" vertical="center"/>
    </xf>
    <xf numFmtId="165" fontId="15" fillId="0" borderId="5" xfId="10" applyNumberFormat="1" applyFont="1" applyBorder="1" applyAlignment="1">
      <alignment horizontal="right" vertical="center"/>
    </xf>
    <xf numFmtId="165" fontId="15" fillId="0" borderId="5" xfId="4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22" fillId="0" borderId="3" xfId="1" applyFont="1" applyBorder="1" applyAlignment="1">
      <alignment horizontal="center" vertical="center" readingOrder="2"/>
    </xf>
    <xf numFmtId="0" fontId="20" fillId="2" borderId="1" xfId="1" applyFont="1" applyFill="1" applyBorder="1" applyAlignment="1">
      <alignment horizontal="right"/>
    </xf>
    <xf numFmtId="0" fontId="20" fillId="2" borderId="1" xfId="1" applyFont="1" applyFill="1" applyBorder="1" applyAlignment="1">
      <alignment horizontal="center"/>
    </xf>
    <xf numFmtId="0" fontId="20" fillId="0" borderId="7" xfId="0" applyFont="1" applyBorder="1" applyAlignment="1">
      <alignment horizontal="center" vertical="center" wrapText="1"/>
    </xf>
    <xf numFmtId="0" fontId="22" fillId="0" borderId="1" xfId="1" applyFont="1" applyBorder="1" applyAlignment="1"/>
    <xf numFmtId="0" fontId="20" fillId="2" borderId="4" xfId="1" applyFont="1" applyFill="1" applyBorder="1" applyAlignment="1">
      <alignment vertical="center" readingOrder="2"/>
    </xf>
    <xf numFmtId="0" fontId="22" fillId="2" borderId="2" xfId="1" applyFont="1" applyFill="1" applyBorder="1" applyAlignment="1">
      <alignment horizontal="right" vertical="center" readingOrder="1"/>
    </xf>
    <xf numFmtId="0" fontId="22" fillId="2" borderId="8" xfId="1" applyFont="1" applyFill="1" applyBorder="1" applyAlignment="1">
      <alignment horizontal="right" vertical="center" readingOrder="1"/>
    </xf>
    <xf numFmtId="0" fontId="22" fillId="2" borderId="6" xfId="1" applyFont="1" applyFill="1" applyBorder="1" applyAlignment="1">
      <alignment horizontal="right" vertical="center" readingOrder="1"/>
    </xf>
    <xf numFmtId="0" fontId="26" fillId="2" borderId="8" xfId="1" applyFont="1" applyFill="1" applyBorder="1" applyAlignment="1">
      <alignment horizontal="right" vertical="center" readingOrder="2"/>
    </xf>
    <xf numFmtId="165" fontId="6" fillId="2" borderId="10" xfId="21" applyNumberFormat="1" applyFont="1" applyFill="1" applyBorder="1" applyAlignment="1">
      <alignment horizontal="right" vertical="center"/>
    </xf>
    <xf numFmtId="165" fontId="6" fillId="2" borderId="5" xfId="24" applyNumberFormat="1" applyFont="1" applyFill="1" applyBorder="1"/>
    <xf numFmtId="165" fontId="26" fillId="2" borderId="10" xfId="21" applyNumberFormat="1" applyFont="1" applyFill="1" applyBorder="1" applyAlignment="1">
      <alignment horizontal="right" vertical="center"/>
    </xf>
    <xf numFmtId="0" fontId="22" fillId="2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65" fontId="27" fillId="2" borderId="4" xfId="0" applyNumberFormat="1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top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0" borderId="3" xfId="1" applyFont="1" applyBorder="1" applyAlignment="1">
      <alignment horizontal="center" vertical="center" wrapText="1" readingOrder="2"/>
    </xf>
    <xf numFmtId="0" fontId="20" fillId="0" borderId="7" xfId="0" applyFont="1" applyBorder="1" applyAlignment="1">
      <alignment horizontal="center" vertical="center" wrapText="1"/>
    </xf>
    <xf numFmtId="2" fontId="9" fillId="0" borderId="0" xfId="1" applyNumberFormat="1"/>
    <xf numFmtId="0" fontId="20" fillId="0" borderId="3" xfId="0" applyFont="1" applyBorder="1" applyAlignment="1">
      <alignment horizontal="center" wrapText="1"/>
    </xf>
    <xf numFmtId="0" fontId="20" fillId="0" borderId="6" xfId="0" applyFont="1" applyBorder="1" applyAlignment="1">
      <alignment horizontal="center" vertical="center"/>
    </xf>
    <xf numFmtId="0" fontId="15" fillId="0" borderId="8" xfId="3" applyFont="1" applyBorder="1" applyAlignment="1">
      <alignment vertical="center" wrapText="1"/>
    </xf>
    <xf numFmtId="0" fontId="15" fillId="2" borderId="8" xfId="3" applyFont="1" applyFill="1" applyBorder="1" applyAlignment="1">
      <alignment vertical="center" wrapText="1"/>
    </xf>
    <xf numFmtId="0" fontId="17" fillId="2" borderId="8" xfId="28" applyFont="1" applyFill="1" applyBorder="1" applyAlignment="1">
      <alignment horizontal="right" vertical="top" wrapText="1"/>
    </xf>
    <xf numFmtId="165" fontId="15" fillId="2" borderId="4" xfId="28" applyNumberFormat="1" applyFont="1" applyFill="1" applyBorder="1" applyAlignment="1">
      <alignment horizontal="right" vertical="center"/>
    </xf>
    <xf numFmtId="164" fontId="15" fillId="2" borderId="4" xfId="28" applyNumberFormat="1" applyFont="1" applyFill="1" applyBorder="1" applyAlignment="1">
      <alignment horizontal="right" vertical="center"/>
    </xf>
    <xf numFmtId="165" fontId="15" fillId="2" borderId="4" xfId="6" applyNumberFormat="1" applyFont="1" applyFill="1" applyBorder="1" applyAlignment="1">
      <alignment horizontal="right" vertical="center"/>
    </xf>
    <xf numFmtId="1" fontId="15" fillId="2" borderId="4" xfId="6" applyNumberFormat="1" applyFont="1" applyFill="1" applyBorder="1" applyAlignment="1">
      <alignment horizontal="right" vertical="center"/>
    </xf>
    <xf numFmtId="0" fontId="15" fillId="2" borderId="4" xfId="28" applyNumberFormat="1" applyFont="1" applyFill="1" applyBorder="1" applyAlignment="1">
      <alignment horizontal="right" vertical="center"/>
    </xf>
    <xf numFmtId="0" fontId="15" fillId="2" borderId="4" xfId="6" applyNumberFormat="1" applyFont="1" applyFill="1" applyBorder="1" applyAlignment="1">
      <alignment horizontal="right" vertical="center"/>
    </xf>
    <xf numFmtId="164" fontId="15" fillId="2" borderId="8" xfId="28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right" vertical="center"/>
    </xf>
    <xf numFmtId="1" fontId="15" fillId="2" borderId="4" xfId="28" applyNumberFormat="1" applyFont="1" applyFill="1" applyBorder="1" applyAlignment="1">
      <alignment horizontal="right" vertical="center"/>
    </xf>
    <xf numFmtId="166" fontId="15" fillId="2" borderId="4" xfId="28" applyNumberFormat="1" applyFont="1" applyFill="1" applyBorder="1" applyAlignment="1">
      <alignment horizontal="right" vertical="center"/>
    </xf>
    <xf numFmtId="167" fontId="15" fillId="2" borderId="4" xfId="28" applyNumberFormat="1" applyFont="1" applyFill="1" applyBorder="1" applyAlignment="1">
      <alignment horizontal="right" vertical="center"/>
    </xf>
    <xf numFmtId="166" fontId="15" fillId="2" borderId="8" xfId="28" applyNumberFormat="1" applyFont="1" applyFill="1" applyBorder="1" applyAlignment="1">
      <alignment horizontal="right" vertical="center"/>
    </xf>
    <xf numFmtId="165" fontId="6" fillId="2" borderId="4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0" fillId="0" borderId="0" xfId="0" applyBorder="1" applyAlignment="1"/>
    <xf numFmtId="0" fontId="38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165" fontId="0" fillId="2" borderId="0" xfId="0" applyNumberFormat="1" applyFill="1"/>
    <xf numFmtId="165" fontId="9" fillId="0" borderId="0" xfId="35" applyNumberFormat="1"/>
    <xf numFmtId="165" fontId="15" fillId="2" borderId="5" xfId="37" applyNumberFormat="1" applyFont="1" applyFill="1" applyBorder="1" applyAlignment="1">
      <alignment horizontal="right" vertical="center"/>
    </xf>
    <xf numFmtId="165" fontId="15" fillId="2" borderId="4" xfId="41" applyNumberFormat="1" applyFont="1" applyFill="1" applyBorder="1" applyAlignment="1">
      <alignment horizontal="right" vertical="center"/>
    </xf>
    <xf numFmtId="0" fontId="15" fillId="2" borderId="5" xfId="37" applyFont="1" applyFill="1" applyBorder="1" applyAlignment="1">
      <alignment horizontal="right" vertical="center"/>
    </xf>
    <xf numFmtId="0" fontId="15" fillId="2" borderId="4" xfId="41" applyFont="1" applyFill="1" applyBorder="1" applyAlignment="1">
      <alignment horizontal="right" vertical="center"/>
    </xf>
    <xf numFmtId="165" fontId="25" fillId="2" borderId="13" xfId="37" applyNumberFormat="1" applyFont="1" applyFill="1" applyBorder="1" applyAlignment="1">
      <alignment horizontal="right" vertical="center"/>
    </xf>
    <xf numFmtId="165" fontId="9" fillId="2" borderId="0" xfId="1" applyNumberFormat="1" applyFill="1"/>
    <xf numFmtId="0" fontId="33" fillId="0" borderId="0" xfId="2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1" fontId="33" fillId="2" borderId="8" xfId="0" applyNumberFormat="1" applyFont="1" applyFill="1" applyBorder="1" applyAlignment="1">
      <alignment horizontal="right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165" fontId="25" fillId="0" borderId="5" xfId="33" applyNumberFormat="1" applyFont="1" applyBorder="1" applyAlignment="1">
      <alignment horizontal="right" vertical="center"/>
    </xf>
    <xf numFmtId="165" fontId="25" fillId="0" borderId="5" xfId="27" applyNumberFormat="1" applyFont="1" applyBorder="1" applyAlignment="1">
      <alignment horizontal="right" vertical="center"/>
    </xf>
    <xf numFmtId="2" fontId="10" fillId="0" borderId="0" xfId="2" applyNumberFormat="1"/>
    <xf numFmtId="0" fontId="12" fillId="0" borderId="5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right" readingOrder="2"/>
    </xf>
    <xf numFmtId="0" fontId="6" fillId="0" borderId="0" xfId="0" applyFont="1" applyBorder="1" applyAlignment="1">
      <alignment horizontal="right" readingOrder="2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right" readingOrder="1"/>
    </xf>
    <xf numFmtId="0" fontId="26" fillId="0" borderId="0" xfId="0" applyFont="1" applyBorder="1" applyAlignment="1">
      <alignment horizontal="right" readingOrder="1"/>
    </xf>
    <xf numFmtId="0" fontId="3" fillId="0" borderId="0" xfId="0" applyFont="1" applyAlignment="1">
      <alignment horizontal="center"/>
    </xf>
    <xf numFmtId="0" fontId="22" fillId="0" borderId="1" xfId="0" applyFont="1" applyBorder="1" applyAlignment="1">
      <alignment horizontal="right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22" fillId="0" borderId="12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right" vertical="center" readingOrder="1"/>
    </xf>
    <xf numFmtId="0" fontId="26" fillId="0" borderId="5" xfId="0" applyFont="1" applyBorder="1" applyAlignment="1">
      <alignment horizontal="right" vertical="center"/>
    </xf>
    <xf numFmtId="0" fontId="26" fillId="0" borderId="10" xfId="0" applyFont="1" applyBorder="1" applyAlignment="1">
      <alignment horizontal="right" vertical="center"/>
    </xf>
    <xf numFmtId="0" fontId="2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26" fillId="0" borderId="10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18" fillId="0" borderId="0" xfId="30" applyFont="1" applyAlignment="1">
      <alignment horizontal="center" vertical="center"/>
    </xf>
    <xf numFmtId="0" fontId="20" fillId="0" borderId="8" xfId="30" applyFont="1" applyBorder="1" applyAlignment="1">
      <alignment horizontal="center" vertical="center"/>
    </xf>
    <xf numFmtId="0" fontId="3" fillId="0" borderId="4" xfId="30" applyFont="1" applyBorder="1" applyAlignment="1">
      <alignment horizontal="center" vertical="center"/>
    </xf>
    <xf numFmtId="0" fontId="22" fillId="0" borderId="4" xfId="30" applyFont="1" applyBorder="1" applyAlignment="1">
      <alignment horizontal="center" vertical="center"/>
    </xf>
    <xf numFmtId="0" fontId="35" fillId="0" borderId="0" xfId="39" applyFont="1" applyAlignment="1">
      <alignment horizontal="center" vertical="center" wrapText="1"/>
    </xf>
    <xf numFmtId="0" fontId="36" fillId="0" borderId="2" xfId="39" applyFont="1" applyBorder="1" applyAlignment="1">
      <alignment horizontal="center" vertical="center"/>
    </xf>
    <xf numFmtId="0" fontId="36" fillId="0" borderId="6" xfId="39" applyFont="1" applyBorder="1" applyAlignment="1">
      <alignment horizontal="center" vertical="center"/>
    </xf>
    <xf numFmtId="0" fontId="36" fillId="0" borderId="5" xfId="39" applyFont="1" applyBorder="1" applyAlignment="1">
      <alignment horizontal="center" vertical="center"/>
    </xf>
    <xf numFmtId="0" fontId="36" fillId="0" borderId="10" xfId="39" applyFont="1" applyBorder="1" applyAlignment="1">
      <alignment horizontal="center" vertical="center"/>
    </xf>
    <xf numFmtId="0" fontId="12" fillId="0" borderId="0" xfId="2" applyFont="1" applyAlignment="1">
      <alignment horizontal="right" readingOrder="2"/>
    </xf>
    <xf numFmtId="0" fontId="11" fillId="0" borderId="0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/>
    </xf>
    <xf numFmtId="0" fontId="12" fillId="0" borderId="8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 readingOrder="2"/>
    </xf>
    <xf numFmtId="0" fontId="12" fillId="2" borderId="2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13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right" vertical="center"/>
    </xf>
    <xf numFmtId="0" fontId="12" fillId="2" borderId="1" xfId="2" applyFont="1" applyFill="1" applyBorder="1" applyAlignment="1">
      <alignment horizontal="center"/>
    </xf>
    <xf numFmtId="0" fontId="22" fillId="0" borderId="8" xfId="1" applyFont="1" applyBorder="1" applyAlignment="1">
      <alignment horizontal="center" vertical="center" readingOrder="2"/>
    </xf>
    <xf numFmtId="0" fontId="23" fillId="0" borderId="0" xfId="1" applyFont="1" applyAlignment="1">
      <alignment horizontal="center" vertical="center" readingOrder="2"/>
    </xf>
    <xf numFmtId="0" fontId="3" fillId="0" borderId="1" xfId="1" applyFont="1" applyBorder="1" applyAlignment="1">
      <alignment horizontal="right" vertical="center" readingOrder="2"/>
    </xf>
    <xf numFmtId="0" fontId="26" fillId="0" borderId="8" xfId="1" applyFont="1" applyBorder="1" applyAlignment="1">
      <alignment horizontal="center" vertical="center" readingOrder="2"/>
    </xf>
    <xf numFmtId="0" fontId="22" fillId="0" borderId="4" xfId="1" applyFont="1" applyBorder="1" applyAlignment="1">
      <alignment horizontal="center" vertical="center" readingOrder="2"/>
    </xf>
    <xf numFmtId="0" fontId="22" fillId="0" borderId="3" xfId="1" applyFont="1" applyBorder="1" applyAlignment="1">
      <alignment horizontal="center" vertical="center" readingOrder="2"/>
    </xf>
    <xf numFmtId="0" fontId="22" fillId="0" borderId="4" xfId="1" applyFont="1" applyBorder="1" applyAlignment="1">
      <alignment horizontal="center" vertical="center" wrapText="1" readingOrder="2"/>
    </xf>
    <xf numFmtId="0" fontId="22" fillId="0" borderId="3" xfId="1" applyFont="1" applyBorder="1" applyAlignment="1">
      <alignment horizontal="center" vertical="center" wrapText="1" readingOrder="2"/>
    </xf>
    <xf numFmtId="0" fontId="22" fillId="0" borderId="5" xfId="1" applyFont="1" applyBorder="1" applyAlignment="1">
      <alignment horizontal="center" vertical="center" readingOrder="2"/>
    </xf>
    <xf numFmtId="0" fontId="22" fillId="0" borderId="11" xfId="1" applyFont="1" applyBorder="1" applyAlignment="1">
      <alignment horizontal="center" vertical="center" readingOrder="2"/>
    </xf>
    <xf numFmtId="0" fontId="22" fillId="0" borderId="7" xfId="1" applyFont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right"/>
    </xf>
    <xf numFmtId="0" fontId="17" fillId="0" borderId="8" xfId="5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 readingOrder="2"/>
    </xf>
    <xf numFmtId="0" fontId="22" fillId="2" borderId="8" xfId="1" applyFont="1" applyFill="1" applyBorder="1" applyAlignment="1">
      <alignment horizontal="center" vertical="center" wrapText="1" readingOrder="1"/>
    </xf>
    <xf numFmtId="0" fontId="23" fillId="2" borderId="0" xfId="1" applyFont="1" applyFill="1" applyBorder="1" applyAlignment="1">
      <alignment horizontal="center" vertical="center"/>
    </xf>
    <xf numFmtId="0" fontId="22" fillId="2" borderId="8" xfId="1" applyFont="1" applyFill="1" applyBorder="1" applyAlignment="1">
      <alignment horizontal="center" vertical="center" readingOrder="2"/>
    </xf>
    <xf numFmtId="0" fontId="22" fillId="2" borderId="3" xfId="1" applyFont="1" applyFill="1" applyBorder="1" applyAlignment="1">
      <alignment horizontal="center" vertical="center" wrapText="1" readingOrder="2"/>
    </xf>
    <xf numFmtId="0" fontId="22" fillId="2" borderId="14" xfId="1" applyFont="1" applyFill="1" applyBorder="1" applyAlignment="1">
      <alignment horizontal="center" vertical="center" wrapText="1" readingOrder="2"/>
    </xf>
    <xf numFmtId="0" fontId="22" fillId="2" borderId="7" xfId="1" applyFont="1" applyFill="1" applyBorder="1" applyAlignment="1">
      <alignment horizontal="center" vertical="center" wrapText="1" readingOrder="2"/>
    </xf>
    <xf numFmtId="0" fontId="22" fillId="2" borderId="3" xfId="1" applyFont="1" applyFill="1" applyBorder="1" applyAlignment="1">
      <alignment horizontal="center" vertical="center" readingOrder="2"/>
    </xf>
    <xf numFmtId="0" fontId="22" fillId="2" borderId="4" xfId="1" applyFont="1" applyFill="1" applyBorder="1" applyAlignment="1">
      <alignment horizontal="center" vertical="center" readingOrder="2"/>
    </xf>
    <xf numFmtId="0" fontId="22" fillId="2" borderId="5" xfId="1" applyFont="1" applyFill="1" applyBorder="1" applyAlignment="1">
      <alignment horizontal="center" vertical="center" readingOrder="2"/>
    </xf>
    <xf numFmtId="0" fontId="29" fillId="2" borderId="14" xfId="1" applyFont="1" applyFill="1" applyBorder="1"/>
    <xf numFmtId="0" fontId="22" fillId="2" borderId="14" xfId="1" applyFont="1" applyFill="1" applyBorder="1" applyAlignment="1">
      <alignment horizontal="center" vertical="center" readingOrder="2"/>
    </xf>
    <xf numFmtId="0" fontId="22" fillId="2" borderId="11" xfId="1" applyFont="1" applyFill="1" applyBorder="1" applyAlignment="1">
      <alignment horizontal="center" vertical="center" wrapText="1" readingOrder="2"/>
    </xf>
    <xf numFmtId="0" fontId="22" fillId="2" borderId="2" xfId="1" applyFont="1" applyFill="1" applyBorder="1" applyAlignment="1">
      <alignment horizontal="center" vertical="center" wrapText="1" readingOrder="2"/>
    </xf>
    <xf numFmtId="0" fontId="22" fillId="2" borderId="15" xfId="1" applyFont="1" applyFill="1" applyBorder="1" applyAlignment="1">
      <alignment horizontal="center" vertical="center" wrapText="1" readingOrder="2"/>
    </xf>
    <xf numFmtId="0" fontId="22" fillId="2" borderId="12" xfId="1" applyFont="1" applyFill="1" applyBorder="1" applyAlignment="1">
      <alignment horizontal="center" vertical="center" wrapText="1" readingOrder="2"/>
    </xf>
    <xf numFmtId="0" fontId="22" fillId="2" borderId="13" xfId="1" applyFont="1" applyFill="1" applyBorder="1" applyAlignment="1">
      <alignment horizontal="center" vertical="center" wrapText="1" readingOrder="2"/>
    </xf>
    <xf numFmtId="0" fontId="22" fillId="2" borderId="6" xfId="1" applyFont="1" applyFill="1" applyBorder="1" applyAlignment="1">
      <alignment horizontal="center" vertical="center" wrapText="1" readingOrder="2"/>
    </xf>
    <xf numFmtId="0" fontId="22" fillId="2" borderId="9" xfId="1" applyFont="1" applyFill="1" applyBorder="1" applyAlignment="1">
      <alignment horizontal="center" vertical="center" wrapText="1" readingOrder="2"/>
    </xf>
    <xf numFmtId="0" fontId="22" fillId="2" borderId="0" xfId="1" applyFont="1" applyFill="1" applyBorder="1" applyAlignment="1">
      <alignment horizontal="center" vertical="center" wrapText="1" readingOrder="2"/>
    </xf>
    <xf numFmtId="0" fontId="22" fillId="2" borderId="1" xfId="1" applyFont="1" applyFill="1" applyBorder="1" applyAlignment="1">
      <alignment horizontal="center" vertical="center" wrapText="1" readingOrder="2"/>
    </xf>
    <xf numFmtId="0" fontId="14" fillId="2" borderId="0" xfId="1" applyFont="1" applyFill="1" applyBorder="1" applyAlignment="1">
      <alignment horizontal="center" vertical="center"/>
    </xf>
    <xf numFmtId="0" fontId="20" fillId="2" borderId="11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 wrapText="1"/>
    </xf>
    <xf numFmtId="0" fontId="20" fillId="2" borderId="15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wrapText="1"/>
    </xf>
    <xf numFmtId="0" fontId="20" fillId="2" borderId="12" xfId="1" applyFont="1" applyFill="1" applyBorder="1" applyAlignment="1">
      <alignment horizontal="center" vertical="center" wrapText="1"/>
    </xf>
    <xf numFmtId="0" fontId="20" fillId="2" borderId="13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6" xfId="1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11" xfId="1" applyFont="1" applyFill="1" applyBorder="1" applyAlignment="1">
      <alignment horizontal="center" vertical="center" wrapText="1" readingOrder="2"/>
    </xf>
    <xf numFmtId="0" fontId="20" fillId="2" borderId="14" xfId="1" applyFont="1" applyFill="1" applyBorder="1" applyAlignment="1">
      <alignment horizontal="center" vertical="center" wrapText="1" readingOrder="2"/>
    </xf>
    <xf numFmtId="0" fontId="20" fillId="2" borderId="15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13" xfId="1" applyFont="1" applyFill="1" applyBorder="1" applyAlignment="1">
      <alignment horizontal="center" vertical="center" wrapText="1" readingOrder="2"/>
    </xf>
    <xf numFmtId="0" fontId="20" fillId="2" borderId="14" xfId="1" applyFont="1" applyFill="1" applyBorder="1" applyAlignment="1">
      <alignment horizontal="center" vertical="center"/>
    </xf>
    <xf numFmtId="0" fontId="20" fillId="2" borderId="7" xfId="1" applyFont="1" applyFill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horizontal="center" vertical="center" wrapText="1" readingOrder="2"/>
    </xf>
    <xf numFmtId="0" fontId="20" fillId="2" borderId="12" xfId="1" applyFont="1" applyFill="1" applyBorder="1" applyAlignment="1">
      <alignment horizontal="center" vertical="center" wrapText="1" readingOrder="2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9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0" fillId="2" borderId="1" xfId="1" applyFont="1" applyFill="1" applyBorder="1" applyAlignment="1">
      <alignment horizontal="center" vertical="center" wrapText="1" readingOrder="2"/>
    </xf>
    <xf numFmtId="0" fontId="20" fillId="2" borderId="11" xfId="1" applyFont="1" applyFill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horizontal="center" vertical="center"/>
    </xf>
    <xf numFmtId="0" fontId="20" fillId="2" borderId="13" xfId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0" fontId="20" fillId="2" borderId="6" xfId="1" applyFont="1" applyFill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/>
    </xf>
    <xf numFmtId="0" fontId="22" fillId="0" borderId="10" xfId="1" applyFont="1" applyBorder="1" applyAlignment="1">
      <alignment horizontal="center" vertical="center" readingOrder="2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1" xfId="1" applyFont="1" applyBorder="1" applyAlignment="1">
      <alignment horizontal="left"/>
    </xf>
    <xf numFmtId="0" fontId="22" fillId="0" borderId="2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26" fillId="0" borderId="8" xfId="1" applyFont="1" applyBorder="1" applyAlignment="1">
      <alignment horizontal="center" vertical="center"/>
    </xf>
    <xf numFmtId="0" fontId="26" fillId="2" borderId="8" xfId="1" applyFont="1" applyFill="1" applyBorder="1" applyAlignment="1">
      <alignment horizontal="center" vertical="center"/>
    </xf>
    <xf numFmtId="0" fontId="23" fillId="0" borderId="0" xfId="1" applyFont="1" applyAlignment="1">
      <alignment horizontal="center"/>
    </xf>
    <xf numFmtId="0" fontId="22" fillId="0" borderId="1" xfId="1" applyFont="1" applyBorder="1" applyAlignment="1">
      <alignment horizontal="right"/>
    </xf>
    <xf numFmtId="0" fontId="22" fillId="0" borderId="0" xfId="1" applyFont="1" applyBorder="1" applyAlignment="1">
      <alignment horizontal="right"/>
    </xf>
    <xf numFmtId="0" fontId="22" fillId="0" borderId="0" xfId="1" applyFont="1" applyBorder="1" applyAlignment="1">
      <alignment horizontal="center"/>
    </xf>
    <xf numFmtId="0" fontId="20" fillId="0" borderId="1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4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5" xfId="0" applyFont="1" applyBorder="1" applyAlignment="1">
      <alignment horizontal="center" vertical="top"/>
    </xf>
    <xf numFmtId="0" fontId="22" fillId="0" borderId="13" xfId="0" applyFont="1" applyBorder="1" applyAlignment="1">
      <alignment horizontal="center" vertical="top"/>
    </xf>
    <xf numFmtId="0" fontId="22" fillId="2" borderId="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7" fillId="2" borderId="8" xfId="4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17" fillId="2" borderId="8" xfId="4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wrapText="1"/>
    </xf>
    <xf numFmtId="0" fontId="22" fillId="2" borderId="15" xfId="0" applyFont="1" applyFill="1" applyBorder="1" applyAlignment="1">
      <alignment horizontal="center" wrapText="1"/>
    </xf>
    <xf numFmtId="0" fontId="22" fillId="2" borderId="15" xfId="0" applyFont="1" applyFill="1" applyBorder="1" applyAlignment="1">
      <alignment horizontal="center" vertical="top"/>
    </xf>
    <xf numFmtId="0" fontId="22" fillId="2" borderId="13" xfId="0" applyFont="1" applyFill="1" applyBorder="1" applyAlignment="1">
      <alignment horizontal="center" vertical="top"/>
    </xf>
    <xf numFmtId="0" fontId="22" fillId="2" borderId="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0" borderId="0" xfId="0" applyFont="1"/>
    <xf numFmtId="0" fontId="12" fillId="0" borderId="4" xfId="2" applyFont="1" applyBorder="1" applyAlignment="1">
      <alignment horizontal="center" vertical="center"/>
    </xf>
    <xf numFmtId="0" fontId="12" fillId="0" borderId="1" xfId="2" applyFont="1" applyBorder="1" applyAlignment="1">
      <alignment horizontal="right"/>
    </xf>
    <xf numFmtId="0" fontId="12" fillId="0" borderId="1" xfId="2" applyFont="1" applyBorder="1" applyAlignment="1">
      <alignment horizontal="center"/>
    </xf>
    <xf numFmtId="0" fontId="12" fillId="0" borderId="10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33" fillId="0" borderId="9" xfId="2" applyFont="1" applyBorder="1" applyAlignment="1">
      <alignment horizontal="right" vertical="center" readingOrder="2"/>
    </xf>
    <xf numFmtId="0" fontId="12" fillId="0" borderId="5" xfId="2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readingOrder="2"/>
    </xf>
    <xf numFmtId="0" fontId="23" fillId="0" borderId="0" xfId="0" applyFont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5" xfId="0" applyFont="1" applyBorder="1" applyAlignment="1">
      <alignment horizontal="center" vertical="top"/>
    </xf>
    <xf numFmtId="0" fontId="18" fillId="0" borderId="8" xfId="0" applyFont="1" applyBorder="1" applyAlignment="1">
      <alignment horizontal="center" vertical="top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/>
    <xf numFmtId="0" fontId="11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</cellXfs>
  <cellStyles count="42">
    <cellStyle name="Normal" xfId="0" builtinId="0"/>
    <cellStyle name="Normal 2" xfId="1"/>
    <cellStyle name="Normal 2 2" xfId="2"/>
    <cellStyle name="Normal 3" xfId="30"/>
    <cellStyle name="Normal 4" xfId="39"/>
    <cellStyle name="Normal_10" xfId="17"/>
    <cellStyle name="Normal_11" xfId="18"/>
    <cellStyle name="Normal_11ت" xfId="19"/>
    <cellStyle name="Normal_11ج" xfId="20"/>
    <cellStyle name="Normal_12" xfId="31"/>
    <cellStyle name="Normal_12ت" xfId="32"/>
    <cellStyle name="Normal_13" xfId="27"/>
    <cellStyle name="Normal_13ت" xfId="33"/>
    <cellStyle name="Normal_14" xfId="34"/>
    <cellStyle name="Normal_15" xfId="35"/>
    <cellStyle name="Normal_15ت" xfId="41"/>
    <cellStyle name="Normal_18" xfId="29"/>
    <cellStyle name="Normal_19" xfId="36"/>
    <cellStyle name="Normal_2" xfId="14"/>
    <cellStyle name="Normal_3" xfId="15"/>
    <cellStyle name="Normal_4" xfId="16"/>
    <cellStyle name="Normal_5" xfId="11"/>
    <cellStyle name="Normal_6" xfId="40"/>
    <cellStyle name="Normal_7" xfId="12"/>
    <cellStyle name="Normal_9" xfId="13"/>
    <cellStyle name="Normal_Sheet1" xfId="38"/>
    <cellStyle name="Normal_Sheet10" xfId="4"/>
    <cellStyle name="Normal_Sheet11" xfId="28"/>
    <cellStyle name="Normal_Sheet12" xfId="5"/>
    <cellStyle name="Normal_Sheet2" xfId="21"/>
    <cellStyle name="Normal_Sheet24" xfId="6"/>
    <cellStyle name="Normal_Sheet27" xfId="37"/>
    <cellStyle name="Normal_Sheet29" xfId="7"/>
    <cellStyle name="Normal_Sheet3" xfId="22"/>
    <cellStyle name="Normal_Sheet4" xfId="23"/>
    <cellStyle name="Normal_Sheet5" xfId="24"/>
    <cellStyle name="Normal_Sheet6" xfId="25"/>
    <cellStyle name="Normal_Sheet7" xfId="26"/>
    <cellStyle name="Normal_Sheet9" xfId="3"/>
    <cellStyle name="Normal_ت4" xfId="9"/>
    <cellStyle name="Normal_ج4" xfId="10"/>
    <cellStyle name="Normal_جدول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219075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"/>
  <sheetViews>
    <sheetView rightToLeft="1" topLeftCell="A22" zoomScaleNormal="100" workbookViewId="0">
      <selection activeCell="F35" sqref="F35"/>
    </sheetView>
  </sheetViews>
  <sheetFormatPr defaultRowHeight="12.75"/>
  <cols>
    <col min="1" max="2" width="11.5703125" customWidth="1"/>
    <col min="3" max="4" width="10" customWidth="1"/>
    <col min="5" max="5" width="12.28515625" customWidth="1"/>
    <col min="7" max="7" width="3.28515625" customWidth="1"/>
  </cols>
  <sheetData>
    <row r="2" spans="1:6" ht="18.75" customHeight="1">
      <c r="A2" s="340" t="s">
        <v>153</v>
      </c>
      <c r="B2" s="340"/>
      <c r="C2" s="340"/>
      <c r="D2" s="340"/>
      <c r="E2" s="340"/>
      <c r="F2" s="340"/>
    </row>
    <row r="3" spans="1:6" ht="17.25" customHeight="1">
      <c r="A3" s="340" t="s">
        <v>161</v>
      </c>
      <c r="B3" s="340"/>
      <c r="C3" s="340"/>
      <c r="D3" s="340"/>
      <c r="E3" s="340"/>
    </row>
    <row r="4" spans="1:6" ht="18.75" customHeight="1">
      <c r="A4" s="341" t="s">
        <v>195</v>
      </c>
      <c r="B4" s="341"/>
      <c r="C4" s="341"/>
      <c r="D4" s="341"/>
      <c r="E4" s="341"/>
    </row>
    <row r="5" spans="1:6" ht="14.25">
      <c r="A5" s="342" t="s">
        <v>0</v>
      </c>
      <c r="B5" s="74" t="s">
        <v>1</v>
      </c>
      <c r="C5" s="344" t="s">
        <v>2</v>
      </c>
      <c r="D5" s="344" t="s">
        <v>3</v>
      </c>
      <c r="E5" s="346" t="s">
        <v>4</v>
      </c>
    </row>
    <row r="6" spans="1:6" ht="14.25">
      <c r="A6" s="343"/>
      <c r="B6" s="75" t="s">
        <v>5</v>
      </c>
      <c r="C6" s="345"/>
      <c r="D6" s="345"/>
      <c r="E6" s="347"/>
    </row>
    <row r="7" spans="1:6" ht="18" customHeight="1">
      <c r="A7" s="73" t="s">
        <v>6</v>
      </c>
      <c r="B7" s="58">
        <f>SUM(C7:E7)</f>
        <v>114</v>
      </c>
      <c r="C7" s="59">
        <v>68</v>
      </c>
      <c r="D7" s="59">
        <v>45</v>
      </c>
      <c r="E7" s="58">
        <v>1</v>
      </c>
    </row>
    <row r="8" spans="1:6" ht="18" customHeight="1">
      <c r="A8" s="73" t="s">
        <v>7</v>
      </c>
      <c r="B8" s="58">
        <f t="shared" ref="B8:B22" si="0">SUM(C8:E8)</f>
        <v>434</v>
      </c>
      <c r="C8" s="59">
        <v>366</v>
      </c>
      <c r="D8" s="59">
        <v>68</v>
      </c>
      <c r="E8" s="240" t="s">
        <v>179</v>
      </c>
    </row>
    <row r="9" spans="1:6" ht="18" customHeight="1">
      <c r="A9" s="73" t="s">
        <v>39</v>
      </c>
      <c r="B9" s="58">
        <f t="shared" si="0"/>
        <v>197</v>
      </c>
      <c r="C9" s="59">
        <v>66</v>
      </c>
      <c r="D9" s="59">
        <v>130</v>
      </c>
      <c r="E9" s="58">
        <v>1</v>
      </c>
    </row>
    <row r="10" spans="1:6" ht="18" customHeight="1">
      <c r="A10" s="73" t="s">
        <v>9</v>
      </c>
      <c r="B10" s="58">
        <f t="shared" si="0"/>
        <v>272</v>
      </c>
      <c r="C10" s="59">
        <v>183</v>
      </c>
      <c r="D10" s="59">
        <v>85</v>
      </c>
      <c r="E10" s="58">
        <v>4</v>
      </c>
    </row>
    <row r="11" spans="1:6" ht="18" customHeight="1">
      <c r="A11" s="73" t="s">
        <v>10</v>
      </c>
      <c r="B11" s="58">
        <f t="shared" si="0"/>
        <v>1883</v>
      </c>
      <c r="C11" s="59">
        <v>1535</v>
      </c>
      <c r="D11" s="59">
        <v>348</v>
      </c>
      <c r="E11" s="240" t="s">
        <v>179</v>
      </c>
    </row>
    <row r="12" spans="1:6" ht="18" customHeight="1">
      <c r="A12" s="73" t="s">
        <v>11</v>
      </c>
      <c r="B12" s="58">
        <f t="shared" si="0"/>
        <v>965.0000000000008</v>
      </c>
      <c r="C12" s="59">
        <v>767.0000000000008</v>
      </c>
      <c r="D12" s="60">
        <v>192</v>
      </c>
      <c r="E12" s="58">
        <v>6</v>
      </c>
    </row>
    <row r="13" spans="1:6" ht="18" customHeight="1">
      <c r="A13" s="73" t="s">
        <v>12</v>
      </c>
      <c r="B13" s="58">
        <f t="shared" si="0"/>
        <v>25</v>
      </c>
      <c r="C13" s="59">
        <v>17</v>
      </c>
      <c r="D13" s="59">
        <v>8</v>
      </c>
      <c r="E13" s="240" t="s">
        <v>179</v>
      </c>
    </row>
    <row r="14" spans="1:6" ht="18" customHeight="1">
      <c r="A14" s="73" t="s">
        <v>13</v>
      </c>
      <c r="B14" s="58">
        <f t="shared" si="0"/>
        <v>181</v>
      </c>
      <c r="C14" s="59">
        <v>136</v>
      </c>
      <c r="D14" s="60">
        <v>45</v>
      </c>
      <c r="E14" s="240" t="s">
        <v>179</v>
      </c>
    </row>
    <row r="15" spans="1:6" ht="18" customHeight="1">
      <c r="A15" s="73" t="s">
        <v>14</v>
      </c>
      <c r="B15" s="58">
        <f t="shared" si="0"/>
        <v>576</v>
      </c>
      <c r="C15" s="59">
        <v>504</v>
      </c>
      <c r="D15" s="59">
        <v>72</v>
      </c>
      <c r="E15" s="240" t="s">
        <v>179</v>
      </c>
    </row>
    <row r="16" spans="1:6" ht="18" customHeight="1">
      <c r="A16" s="73" t="s">
        <v>15</v>
      </c>
      <c r="B16" s="58">
        <f t="shared" si="0"/>
        <v>25</v>
      </c>
      <c r="C16" s="59">
        <v>14</v>
      </c>
      <c r="D16" s="59">
        <v>11</v>
      </c>
      <c r="E16" s="240" t="s">
        <v>179</v>
      </c>
    </row>
    <row r="17" spans="1:19" ht="18" customHeight="1">
      <c r="A17" s="73" t="s">
        <v>170</v>
      </c>
      <c r="B17" s="58">
        <f t="shared" si="0"/>
        <v>27</v>
      </c>
      <c r="C17" s="59">
        <v>19</v>
      </c>
      <c r="D17" s="59">
        <v>8</v>
      </c>
      <c r="E17" s="240" t="s">
        <v>179</v>
      </c>
    </row>
    <row r="18" spans="1:19" ht="18" customHeight="1">
      <c r="A18" s="73" t="s">
        <v>40</v>
      </c>
      <c r="B18" s="58">
        <f t="shared" si="0"/>
        <v>18</v>
      </c>
      <c r="C18" s="59">
        <v>6</v>
      </c>
      <c r="D18" s="59">
        <v>12</v>
      </c>
      <c r="E18" s="240" t="s">
        <v>179</v>
      </c>
    </row>
    <row r="19" spans="1:19" ht="18" customHeight="1">
      <c r="A19" s="73" t="s">
        <v>18</v>
      </c>
      <c r="B19" s="58">
        <f t="shared" si="0"/>
        <v>94</v>
      </c>
      <c r="C19" s="59">
        <v>48</v>
      </c>
      <c r="D19" s="59">
        <v>46</v>
      </c>
      <c r="E19" s="240" t="s">
        <v>179</v>
      </c>
    </row>
    <row r="20" spans="1:19" ht="18" customHeight="1">
      <c r="A20" s="73" t="s">
        <v>171</v>
      </c>
      <c r="B20" s="58">
        <f t="shared" si="0"/>
        <v>69</v>
      </c>
      <c r="C20" s="59">
        <v>36</v>
      </c>
      <c r="D20" s="59">
        <v>33</v>
      </c>
      <c r="E20" s="240" t="s">
        <v>179</v>
      </c>
    </row>
    <row r="21" spans="1:19" ht="18" customHeight="1">
      <c r="A21" s="73" t="s">
        <v>20</v>
      </c>
      <c r="B21" s="58">
        <f t="shared" si="0"/>
        <v>415</v>
      </c>
      <c r="C21" s="59">
        <v>29</v>
      </c>
      <c r="D21" s="59">
        <v>386</v>
      </c>
      <c r="E21" s="240" t="s">
        <v>179</v>
      </c>
    </row>
    <row r="22" spans="1:19" ht="18" customHeight="1">
      <c r="A22" s="73" t="s">
        <v>21</v>
      </c>
      <c r="B22" s="58">
        <f t="shared" si="0"/>
        <v>5295.0000000000009</v>
      </c>
      <c r="C22" s="59">
        <f>SUM(C7:C21)</f>
        <v>3794.0000000000009</v>
      </c>
      <c r="D22" s="59">
        <v>1489</v>
      </c>
      <c r="E22" s="58">
        <v>12</v>
      </c>
      <c r="S22" s="80"/>
    </row>
    <row r="23" spans="1:19">
      <c r="A23" s="5"/>
      <c r="B23" s="5"/>
      <c r="C23" s="5"/>
      <c r="D23" s="5"/>
      <c r="E23" s="5"/>
    </row>
    <row r="25" spans="1:19" ht="29.25" customHeight="1">
      <c r="J25" s="19"/>
      <c r="K25" s="19"/>
      <c r="L25" s="19"/>
      <c r="M25" s="19"/>
      <c r="N25" s="19"/>
      <c r="O25" s="19"/>
      <c r="P25" s="19"/>
    </row>
    <row r="26" spans="1:19">
      <c r="A26" s="317"/>
      <c r="B26" s="317"/>
    </row>
    <row r="27" spans="1:19">
      <c r="A27" s="19"/>
      <c r="B27" s="19"/>
    </row>
    <row r="28" spans="1:19">
      <c r="A28" s="19"/>
      <c r="B28" s="19"/>
    </row>
    <row r="29" spans="1:19">
      <c r="A29" s="19"/>
      <c r="B29" s="19"/>
    </row>
    <row r="30" spans="1:19">
      <c r="A30" s="19"/>
      <c r="B30" s="19"/>
    </row>
    <row r="31" spans="1:19">
      <c r="A31" s="19"/>
      <c r="B31" s="19"/>
    </row>
    <row r="32" spans="1:19">
      <c r="A32" s="19"/>
      <c r="B32" s="19"/>
    </row>
    <row r="33" spans="1:7">
      <c r="A33" s="19"/>
      <c r="B33" s="19"/>
    </row>
    <row r="34" spans="1:7">
      <c r="A34" s="19"/>
      <c r="B34" s="19"/>
    </row>
    <row r="35" spans="1:7">
      <c r="A35" s="19"/>
      <c r="B35" s="19"/>
    </row>
    <row r="36" spans="1:7">
      <c r="A36" s="19"/>
      <c r="B36" s="19"/>
    </row>
    <row r="37" spans="1:7">
      <c r="A37" s="19"/>
      <c r="B37" s="19"/>
    </row>
    <row r="38" spans="1:7">
      <c r="A38" s="19"/>
      <c r="B38" s="19"/>
    </row>
    <row r="39" spans="1:7">
      <c r="A39" s="19"/>
      <c r="B39" s="19"/>
    </row>
    <row r="40" spans="1:7">
      <c r="A40" s="19"/>
      <c r="B40" s="19"/>
    </row>
    <row r="41" spans="1:7">
      <c r="A41" s="19"/>
      <c r="B41" s="19"/>
      <c r="C41" s="19"/>
      <c r="D41" s="19"/>
      <c r="E41" s="19"/>
      <c r="F41" s="19"/>
      <c r="G41" s="19"/>
    </row>
  </sheetData>
  <mergeCells count="7">
    <mergeCell ref="A2:F2"/>
    <mergeCell ref="A3:E3"/>
    <mergeCell ref="A4:E4"/>
    <mergeCell ref="A5:A6"/>
    <mergeCell ref="C5:C6"/>
    <mergeCell ref="D5:D6"/>
    <mergeCell ref="E5:E6"/>
  </mergeCells>
  <printOptions horizontalCentered="1" verticalCentered="1"/>
  <pageMargins left="1.45" right="1.2" top="0.75" bottom="0.75" header="0.3" footer="0.3"/>
  <pageSetup paperSize="9" orientation="portrait" r:id="rId1"/>
  <headerFooter>
    <oddFooter>&amp;C8</oddFooter>
  </headerFooter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rightToLeft="1" topLeftCell="A13" workbookViewId="0">
      <selection activeCell="G11" sqref="G11"/>
    </sheetView>
  </sheetViews>
  <sheetFormatPr defaultColWidth="9.140625" defaultRowHeight="15"/>
  <cols>
    <col min="1" max="4" width="16.140625" style="250" customWidth="1"/>
    <col min="5" max="16384" width="9.140625" style="250"/>
  </cols>
  <sheetData>
    <row r="1" spans="1:4" ht="31.5" customHeight="1">
      <c r="A1" s="387" t="s">
        <v>250</v>
      </c>
      <c r="B1" s="387"/>
      <c r="C1" s="387"/>
      <c r="D1" s="387"/>
    </row>
    <row r="2" spans="1:4" ht="19.5" customHeight="1">
      <c r="A2" s="251" t="s">
        <v>199</v>
      </c>
    </row>
    <row r="3" spans="1:4" ht="17.25" customHeight="1">
      <c r="A3" s="388" t="s">
        <v>32</v>
      </c>
      <c r="B3" s="390" t="s">
        <v>51</v>
      </c>
      <c r="C3" s="391"/>
      <c r="D3" s="391"/>
    </row>
    <row r="4" spans="1:4" ht="16.5" customHeight="1">
      <c r="A4" s="389"/>
      <c r="B4" s="252" t="s">
        <v>52</v>
      </c>
      <c r="C4" s="252" t="s">
        <v>53</v>
      </c>
      <c r="D4" s="254" t="s">
        <v>54</v>
      </c>
    </row>
    <row r="5" spans="1:4" ht="17.25" customHeight="1">
      <c r="A5" s="256" t="s">
        <v>6</v>
      </c>
      <c r="B5" s="253">
        <v>1</v>
      </c>
      <c r="C5" s="253">
        <v>31</v>
      </c>
      <c r="D5" s="255">
        <v>72</v>
      </c>
    </row>
    <row r="6" spans="1:4" ht="17.25" customHeight="1">
      <c r="A6" s="256" t="s">
        <v>7</v>
      </c>
      <c r="B6" s="253">
        <v>10</v>
      </c>
      <c r="C6" s="253">
        <v>3</v>
      </c>
      <c r="D6" s="255">
        <v>97</v>
      </c>
    </row>
    <row r="7" spans="1:4" ht="17.25" customHeight="1">
      <c r="A7" s="256" t="s">
        <v>39</v>
      </c>
      <c r="B7" s="253">
        <v>5</v>
      </c>
      <c r="C7" s="253">
        <v>25</v>
      </c>
      <c r="D7" s="255">
        <v>75</v>
      </c>
    </row>
    <row r="8" spans="1:4" ht="17.25" customHeight="1">
      <c r="A8" s="256" t="s">
        <v>9</v>
      </c>
      <c r="B8" s="253">
        <v>0</v>
      </c>
      <c r="C8" s="253">
        <v>98</v>
      </c>
      <c r="D8" s="255">
        <v>15</v>
      </c>
    </row>
    <row r="9" spans="1:4" ht="17.25" customHeight="1">
      <c r="A9" s="256" t="s">
        <v>10</v>
      </c>
      <c r="B9" s="253">
        <v>70</v>
      </c>
      <c r="C9" s="253">
        <v>55</v>
      </c>
      <c r="D9" s="255">
        <v>2</v>
      </c>
    </row>
    <row r="10" spans="1:4" ht="17.25" customHeight="1">
      <c r="A10" s="256" t="s">
        <v>11</v>
      </c>
      <c r="B10" s="253">
        <v>22</v>
      </c>
      <c r="C10" s="253">
        <v>81</v>
      </c>
      <c r="D10" s="255">
        <v>0</v>
      </c>
    </row>
    <row r="11" spans="1:4" ht="17.25" customHeight="1">
      <c r="A11" s="256" t="s">
        <v>12</v>
      </c>
      <c r="B11" s="253">
        <v>29</v>
      </c>
      <c r="C11" s="253">
        <v>71</v>
      </c>
      <c r="D11" s="255">
        <v>18</v>
      </c>
    </row>
    <row r="12" spans="1:4" ht="17.25" customHeight="1">
      <c r="A12" s="256" t="s">
        <v>13</v>
      </c>
      <c r="B12" s="253">
        <v>4</v>
      </c>
      <c r="C12" s="253">
        <v>99</v>
      </c>
      <c r="D12" s="255">
        <v>1</v>
      </c>
    </row>
    <row r="13" spans="1:4" ht="17.25" customHeight="1">
      <c r="A13" s="256" t="s">
        <v>14</v>
      </c>
      <c r="B13" s="253">
        <v>44</v>
      </c>
      <c r="C13" s="253">
        <v>24</v>
      </c>
      <c r="D13" s="255">
        <v>32</v>
      </c>
    </row>
    <row r="14" spans="1:4" ht="17.25" customHeight="1">
      <c r="A14" s="256" t="s">
        <v>15</v>
      </c>
      <c r="B14" s="253">
        <v>0</v>
      </c>
      <c r="C14" s="253">
        <v>64</v>
      </c>
      <c r="D14" s="255">
        <v>36</v>
      </c>
    </row>
    <row r="15" spans="1:4" ht="17.25" customHeight="1">
      <c r="A15" s="256" t="s">
        <v>170</v>
      </c>
      <c r="B15" s="253">
        <v>0</v>
      </c>
      <c r="C15" s="253">
        <v>100</v>
      </c>
      <c r="D15" s="255">
        <v>0</v>
      </c>
    </row>
    <row r="16" spans="1:4" ht="17.25" customHeight="1">
      <c r="A16" s="256" t="s">
        <v>40</v>
      </c>
      <c r="B16" s="253">
        <v>0</v>
      </c>
      <c r="C16" s="253">
        <v>100</v>
      </c>
      <c r="D16" s="255">
        <v>0</v>
      </c>
    </row>
    <row r="17" spans="1:6" ht="17.25" customHeight="1">
      <c r="A17" s="256" t="s">
        <v>18</v>
      </c>
      <c r="B17" s="253">
        <v>0</v>
      </c>
      <c r="C17" s="253">
        <v>100</v>
      </c>
      <c r="D17" s="255">
        <v>0</v>
      </c>
    </row>
    <row r="18" spans="1:6" ht="17.25" customHeight="1">
      <c r="A18" s="256" t="s">
        <v>171</v>
      </c>
      <c r="B18" s="253">
        <v>0</v>
      </c>
      <c r="C18" s="253">
        <v>100</v>
      </c>
      <c r="D18" s="255">
        <v>0</v>
      </c>
    </row>
    <row r="19" spans="1:6" ht="17.25" customHeight="1">
      <c r="A19" s="256" t="s">
        <v>20</v>
      </c>
      <c r="B19" s="253">
        <v>0</v>
      </c>
      <c r="C19" s="253">
        <v>100</v>
      </c>
      <c r="D19" s="255">
        <v>0</v>
      </c>
    </row>
    <row r="20" spans="1:6" ht="17.25" customHeight="1">
      <c r="A20" s="256" t="s">
        <v>21</v>
      </c>
      <c r="B20" s="253">
        <v>40</v>
      </c>
      <c r="C20" s="253">
        <v>55</v>
      </c>
      <c r="D20" s="255">
        <v>18</v>
      </c>
    </row>
    <row r="21" spans="1:6" ht="17.25" customHeight="1">
      <c r="A21" s="257"/>
      <c r="B21" s="258"/>
      <c r="C21" s="258"/>
      <c r="D21" s="258"/>
    </row>
    <row r="22" spans="1:6" ht="17.25" customHeight="1">
      <c r="A22" s="257"/>
      <c r="B22" s="258"/>
      <c r="C22" s="258"/>
      <c r="D22" s="258"/>
    </row>
    <row r="23" spans="1:6" ht="17.25" customHeight="1">
      <c r="A23" s="257"/>
      <c r="B23" s="258"/>
      <c r="C23" s="258"/>
      <c r="D23" s="258"/>
    </row>
    <row r="24" spans="1:6" ht="17.25" customHeight="1">
      <c r="A24" s="257"/>
      <c r="B24" s="258"/>
      <c r="C24" s="258"/>
      <c r="D24" s="258"/>
    </row>
    <row r="25" spans="1:6" ht="20.25" customHeight="1">
      <c r="A25" s="257"/>
      <c r="B25" s="258"/>
      <c r="C25" s="258"/>
      <c r="D25" s="258"/>
      <c r="E25" s="259"/>
      <c r="F25" s="259"/>
    </row>
    <row r="26" spans="1:6">
      <c r="A26" s="259"/>
      <c r="B26" s="259"/>
      <c r="C26" s="259"/>
      <c r="D26" s="259"/>
      <c r="E26" s="259"/>
      <c r="F26" s="259"/>
    </row>
    <row r="27" spans="1:6">
      <c r="A27" s="259"/>
      <c r="B27" s="259"/>
      <c r="C27" s="259"/>
      <c r="D27" s="259"/>
      <c r="E27" s="259"/>
      <c r="F27" s="259"/>
    </row>
    <row r="28" spans="1:6">
      <c r="A28" s="259"/>
      <c r="B28" s="259"/>
      <c r="C28" s="259"/>
      <c r="D28" s="259"/>
      <c r="E28" s="259"/>
      <c r="F28" s="259"/>
    </row>
    <row r="29" spans="1:6">
      <c r="A29" s="259"/>
      <c r="B29" s="259"/>
      <c r="C29" s="259"/>
      <c r="D29" s="259"/>
      <c r="E29" s="259"/>
      <c r="F29" s="259"/>
    </row>
    <row r="30" spans="1:6">
      <c r="A30" s="259"/>
      <c r="B30" s="259"/>
      <c r="C30" s="259"/>
      <c r="D30" s="259"/>
      <c r="E30" s="259"/>
      <c r="F30" s="259"/>
    </row>
    <row r="31" spans="1:6">
      <c r="A31" s="259"/>
      <c r="B31" s="259"/>
      <c r="C31" s="259"/>
      <c r="D31" s="259"/>
      <c r="E31" s="259"/>
      <c r="F31" s="259"/>
    </row>
    <row r="32" spans="1:6">
      <c r="A32" s="259"/>
      <c r="B32" s="259"/>
      <c r="C32" s="259"/>
      <c r="D32" s="259"/>
      <c r="E32" s="259"/>
      <c r="F32" s="259"/>
    </row>
    <row r="33" spans="1:6">
      <c r="A33" s="259"/>
      <c r="B33" s="259"/>
      <c r="C33" s="259"/>
      <c r="D33" s="259"/>
      <c r="E33" s="259"/>
      <c r="F33" s="259"/>
    </row>
    <row r="34" spans="1:6">
      <c r="A34" s="259"/>
      <c r="B34" s="259"/>
      <c r="C34" s="259"/>
      <c r="D34" s="259"/>
      <c r="E34" s="259"/>
      <c r="F34" s="259"/>
    </row>
    <row r="35" spans="1:6">
      <c r="A35" s="259"/>
      <c r="B35" s="259"/>
      <c r="C35" s="259"/>
      <c r="D35" s="259"/>
      <c r="E35" s="259"/>
      <c r="F35" s="259"/>
    </row>
    <row r="36" spans="1:6">
      <c r="A36" s="259"/>
      <c r="B36" s="259"/>
      <c r="C36" s="259"/>
      <c r="D36" s="259"/>
      <c r="E36" s="259"/>
      <c r="F36" s="259"/>
    </row>
    <row r="37" spans="1:6">
      <c r="A37" s="259"/>
      <c r="B37" s="259"/>
      <c r="C37" s="259"/>
      <c r="D37" s="259"/>
      <c r="E37" s="259"/>
      <c r="F37" s="259"/>
    </row>
    <row r="38" spans="1:6">
      <c r="A38" s="259"/>
      <c r="B38" s="259"/>
      <c r="C38" s="259"/>
      <c r="D38" s="259"/>
      <c r="E38" s="259"/>
      <c r="F38" s="259"/>
    </row>
    <row r="39" spans="1:6">
      <c r="A39" s="259"/>
      <c r="B39" s="259"/>
      <c r="C39" s="259"/>
      <c r="D39" s="259"/>
      <c r="E39" s="259"/>
      <c r="F39" s="259"/>
    </row>
    <row r="40" spans="1:6">
      <c r="A40" s="259"/>
      <c r="B40" s="259"/>
      <c r="C40" s="259"/>
      <c r="D40" s="259"/>
      <c r="E40" s="259"/>
      <c r="F40" s="259"/>
    </row>
    <row r="41" spans="1:6">
      <c r="A41" s="259"/>
      <c r="B41" s="259"/>
      <c r="C41" s="259"/>
      <c r="D41" s="259"/>
      <c r="E41" s="259"/>
      <c r="F41" s="259"/>
    </row>
    <row r="42" spans="1:6">
      <c r="A42" s="259"/>
      <c r="B42" s="259"/>
      <c r="C42" s="259"/>
      <c r="D42" s="259"/>
      <c r="E42" s="259"/>
      <c r="F42" s="259"/>
    </row>
    <row r="43" spans="1:6">
      <c r="A43" s="259"/>
      <c r="B43" s="259"/>
      <c r="C43" s="259"/>
      <c r="D43" s="259"/>
      <c r="E43" s="259"/>
      <c r="F43" s="259"/>
    </row>
    <row r="44" spans="1:6">
      <c r="A44" s="259"/>
      <c r="B44" s="259"/>
      <c r="C44" s="259"/>
      <c r="D44" s="259"/>
      <c r="E44" s="259"/>
      <c r="F44" s="259"/>
    </row>
    <row r="45" spans="1:6">
      <c r="A45" s="259"/>
      <c r="B45" s="259"/>
      <c r="C45" s="259"/>
      <c r="D45" s="259"/>
      <c r="E45" s="259"/>
      <c r="F45" s="259"/>
    </row>
    <row r="46" spans="1:6">
      <c r="A46" s="259"/>
      <c r="B46" s="259"/>
      <c r="C46" s="259"/>
      <c r="D46" s="259"/>
      <c r="E46" s="259"/>
      <c r="F46" s="259"/>
    </row>
  </sheetData>
  <mergeCells count="3">
    <mergeCell ref="A1:D1"/>
    <mergeCell ref="A3:A4"/>
    <mergeCell ref="B3:D3"/>
  </mergeCells>
  <printOptions horizontalCentered="1" verticalCentered="1"/>
  <pageMargins left="0.5" right="0.5" top="0.5" bottom="0.5" header="0.3" footer="0.3"/>
  <pageSetup paperSize="9" orientation="portrait" r:id="rId1"/>
  <headerFooter>
    <oddFooter>&amp;C20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26"/>
  <sheetViews>
    <sheetView rightToLeft="1" workbookViewId="0">
      <selection activeCell="H33" sqref="H33"/>
    </sheetView>
  </sheetViews>
  <sheetFormatPr defaultColWidth="9.140625" defaultRowHeight="15"/>
  <cols>
    <col min="1" max="1" width="10.5703125" style="12" customWidth="1"/>
    <col min="2" max="2" width="7.42578125" style="12" customWidth="1"/>
    <col min="3" max="3" width="8" style="12" customWidth="1"/>
    <col min="4" max="5" width="8.140625" style="12" customWidth="1"/>
    <col min="6" max="6" width="7.85546875" style="12" customWidth="1"/>
    <col min="7" max="7" width="7.7109375" style="12" customWidth="1"/>
    <col min="8" max="8" width="9.140625" style="12"/>
    <col min="9" max="9" width="15.28515625" style="12" customWidth="1"/>
    <col min="10" max="10" width="9.5703125" style="12" bestFit="1" customWidth="1"/>
    <col min="11" max="16384" width="9.140625" style="12"/>
  </cols>
  <sheetData>
    <row r="2" spans="1:11" ht="15.75">
      <c r="A2" s="393" t="s">
        <v>55</v>
      </c>
      <c r="B2" s="393"/>
      <c r="C2" s="393"/>
      <c r="D2" s="393"/>
      <c r="E2" s="393"/>
      <c r="F2" s="393"/>
      <c r="G2" s="393"/>
      <c r="H2" s="393"/>
      <c r="I2" s="393"/>
      <c r="J2" s="35"/>
    </row>
    <row r="3" spans="1:11" ht="19.5" customHeight="1">
      <c r="A3" s="393" t="s">
        <v>251</v>
      </c>
      <c r="B3" s="393"/>
      <c r="C3" s="393"/>
      <c r="D3" s="393"/>
      <c r="E3" s="393"/>
      <c r="F3" s="393"/>
      <c r="G3" s="393"/>
      <c r="H3" s="393"/>
      <c r="I3" s="393"/>
      <c r="J3" s="35"/>
    </row>
    <row r="4" spans="1:11" ht="19.5" customHeight="1">
      <c r="A4" s="393" t="s">
        <v>252</v>
      </c>
      <c r="B4" s="393"/>
      <c r="C4" s="393"/>
      <c r="D4" s="393"/>
      <c r="E4" s="393"/>
      <c r="F4" s="393"/>
      <c r="G4" s="393"/>
      <c r="H4" s="393"/>
      <c r="I4" s="393"/>
      <c r="J4" s="35"/>
    </row>
    <row r="5" spans="1:11" ht="13.5" customHeight="1">
      <c r="A5" s="25"/>
      <c r="B5" s="25"/>
      <c r="C5" s="25"/>
      <c r="D5" s="25"/>
      <c r="E5" s="25"/>
      <c r="F5" s="25"/>
      <c r="G5" s="25"/>
      <c r="H5" s="25"/>
      <c r="I5" s="25"/>
    </row>
    <row r="6" spans="1:11">
      <c r="A6" s="396" t="s">
        <v>192</v>
      </c>
      <c r="B6" s="396"/>
      <c r="C6" s="13"/>
      <c r="D6" s="13"/>
      <c r="E6" s="13"/>
      <c r="F6" s="13"/>
      <c r="G6" s="397" t="s">
        <v>56</v>
      </c>
      <c r="H6" s="397"/>
      <c r="I6" s="397"/>
      <c r="K6" s="43"/>
    </row>
    <row r="7" spans="1:11" ht="30" customHeight="1">
      <c r="A7" s="398" t="s">
        <v>32</v>
      </c>
      <c r="B7" s="399" t="s">
        <v>46</v>
      </c>
      <c r="C7" s="395" t="s">
        <v>193</v>
      </c>
      <c r="D7" s="401"/>
      <c r="E7" s="399" t="s">
        <v>57</v>
      </c>
      <c r="F7" s="395" t="s">
        <v>239</v>
      </c>
      <c r="G7" s="401"/>
      <c r="H7" s="399" t="s">
        <v>58</v>
      </c>
      <c r="I7" s="394" t="s">
        <v>266</v>
      </c>
      <c r="K7" s="43"/>
    </row>
    <row r="8" spans="1:11" ht="45" customHeight="1">
      <c r="A8" s="398"/>
      <c r="B8" s="400"/>
      <c r="C8" s="36" t="s">
        <v>59</v>
      </c>
      <c r="D8" s="38" t="s">
        <v>60</v>
      </c>
      <c r="E8" s="400"/>
      <c r="F8" s="36" t="s">
        <v>59</v>
      </c>
      <c r="G8" s="38" t="s">
        <v>60</v>
      </c>
      <c r="H8" s="400"/>
      <c r="I8" s="395"/>
      <c r="K8" s="43"/>
    </row>
    <row r="9" spans="1:11" ht="19.5" customHeight="1">
      <c r="A9" s="123" t="s">
        <v>6</v>
      </c>
      <c r="B9" s="124">
        <v>64</v>
      </c>
      <c r="C9" s="125">
        <v>7.0000000000000568</v>
      </c>
      <c r="D9" s="125">
        <v>230</v>
      </c>
      <c r="E9" s="126">
        <v>67</v>
      </c>
      <c r="F9" s="125">
        <v>8.9999999999999432</v>
      </c>
      <c r="G9" s="124">
        <v>86</v>
      </c>
      <c r="H9" s="127">
        <v>1.9044776119403</v>
      </c>
      <c r="I9" s="124">
        <v>2635.820895522389</v>
      </c>
      <c r="J9" s="187"/>
      <c r="K9" s="43"/>
    </row>
    <row r="10" spans="1:11" ht="19.5" customHeight="1">
      <c r="A10" s="123" t="s">
        <v>7</v>
      </c>
      <c r="B10" s="124">
        <v>365.99999999999966</v>
      </c>
      <c r="C10" s="125">
        <v>15.470588235292325</v>
      </c>
      <c r="D10" s="125">
        <v>2814</v>
      </c>
      <c r="E10" s="126">
        <v>603</v>
      </c>
      <c r="F10" s="125">
        <v>0</v>
      </c>
      <c r="G10" s="124">
        <v>2551</v>
      </c>
      <c r="H10" s="127">
        <v>1.4866071428571432</v>
      </c>
      <c r="I10" s="124">
        <v>3660.7142857142849</v>
      </c>
      <c r="J10" s="187"/>
      <c r="K10" s="43"/>
    </row>
    <row r="11" spans="1:11" ht="19.5" customHeight="1">
      <c r="A11" s="123" t="s">
        <v>39</v>
      </c>
      <c r="B11" s="124">
        <v>58</v>
      </c>
      <c r="C11" s="125">
        <v>0</v>
      </c>
      <c r="D11" s="125">
        <v>687</v>
      </c>
      <c r="E11" s="126">
        <v>100</v>
      </c>
      <c r="F11" s="125">
        <v>0</v>
      </c>
      <c r="G11" s="124">
        <v>591</v>
      </c>
      <c r="H11" s="127">
        <v>1.2800000000000007</v>
      </c>
      <c r="I11" s="124">
        <v>5012.5</v>
      </c>
      <c r="J11" s="187"/>
      <c r="K11" s="43"/>
    </row>
    <row r="12" spans="1:11" ht="19.5" customHeight="1">
      <c r="A12" s="123" t="s">
        <v>9</v>
      </c>
      <c r="B12" s="124">
        <v>75.999999999999972</v>
      </c>
      <c r="C12" s="125">
        <v>13.400000000000006</v>
      </c>
      <c r="D12" s="125">
        <v>284</v>
      </c>
      <c r="E12" s="126">
        <v>125</v>
      </c>
      <c r="F12" s="125">
        <v>13.999999999999943</v>
      </c>
      <c r="G12" s="124">
        <v>213</v>
      </c>
      <c r="H12" s="127">
        <v>1.5060606060606063</v>
      </c>
      <c r="I12" s="124">
        <v>1893.9393939393947</v>
      </c>
      <c r="J12" s="187"/>
      <c r="K12" s="43"/>
    </row>
    <row r="13" spans="1:11" ht="19.5" customHeight="1">
      <c r="A13" s="123" t="s">
        <v>10</v>
      </c>
      <c r="B13" s="124">
        <v>1399.9999999999957</v>
      </c>
      <c r="C13" s="125">
        <v>18.613259668506942</v>
      </c>
      <c r="D13" s="125">
        <v>9078.2928176795303</v>
      </c>
      <c r="E13" s="126">
        <v>2326</v>
      </c>
      <c r="F13" s="125">
        <v>2.1270718232041048</v>
      </c>
      <c r="G13" s="124">
        <v>7212</v>
      </c>
      <c r="H13" s="127">
        <v>1.6461123253824943</v>
      </c>
      <c r="I13" s="124">
        <v>3673.5056542810976</v>
      </c>
      <c r="J13" s="187"/>
      <c r="K13" s="43"/>
    </row>
    <row r="14" spans="1:11" ht="19.5" customHeight="1">
      <c r="A14" s="123" t="s">
        <v>11</v>
      </c>
      <c r="B14" s="124">
        <v>513.00000000000045</v>
      </c>
      <c r="C14" s="125">
        <v>0</v>
      </c>
      <c r="D14" s="125">
        <v>13423</v>
      </c>
      <c r="E14" s="126">
        <v>1330</v>
      </c>
      <c r="F14" s="125">
        <v>0</v>
      </c>
      <c r="G14" s="124">
        <v>9389</v>
      </c>
      <c r="H14" s="127">
        <v>1.2039548872180501</v>
      </c>
      <c r="I14" s="124">
        <v>5262.6015037593897</v>
      </c>
      <c r="J14" s="187"/>
      <c r="K14" s="43"/>
    </row>
    <row r="15" spans="1:11" ht="19.5" customHeight="1">
      <c r="A15" s="123" t="s">
        <v>12</v>
      </c>
      <c r="B15" s="124">
        <v>9</v>
      </c>
      <c r="C15" s="125">
        <v>5</v>
      </c>
      <c r="D15" s="125">
        <v>220</v>
      </c>
      <c r="E15" s="126">
        <v>12</v>
      </c>
      <c r="F15" s="125">
        <v>0</v>
      </c>
      <c r="G15" s="124">
        <v>123</v>
      </c>
      <c r="H15" s="127">
        <v>1.6333333333333331</v>
      </c>
      <c r="I15" s="124">
        <v>7125</v>
      </c>
      <c r="J15" s="187"/>
      <c r="K15" s="43"/>
    </row>
    <row r="16" spans="1:11" ht="19.5" customHeight="1">
      <c r="A16" s="123" t="s">
        <v>13</v>
      </c>
      <c r="B16" s="124">
        <v>117.99999999999999</v>
      </c>
      <c r="C16" s="125">
        <v>0</v>
      </c>
      <c r="D16" s="125">
        <v>8438</v>
      </c>
      <c r="E16" s="126">
        <v>647</v>
      </c>
      <c r="F16" s="125">
        <v>10</v>
      </c>
      <c r="G16" s="124">
        <v>6334</v>
      </c>
      <c r="H16" s="127">
        <v>1.4016037247801343</v>
      </c>
      <c r="I16" s="124">
        <v>8029.02224521469</v>
      </c>
      <c r="J16" s="187"/>
      <c r="K16" s="43"/>
    </row>
    <row r="17" spans="1:11" ht="19.5" customHeight="1">
      <c r="A17" s="123" t="s">
        <v>14</v>
      </c>
      <c r="B17" s="124">
        <v>501.99999999999915</v>
      </c>
      <c r="C17" s="125">
        <v>0</v>
      </c>
      <c r="D17" s="125">
        <v>2678</v>
      </c>
      <c r="E17" s="126">
        <v>659</v>
      </c>
      <c r="F17" s="125">
        <v>17.623655913977416</v>
      </c>
      <c r="G17" s="124">
        <v>2241</v>
      </c>
      <c r="H17" s="127">
        <v>1.3237704918032789</v>
      </c>
      <c r="I17" s="124">
        <v>3415.9836065573763</v>
      </c>
      <c r="J17" s="187"/>
      <c r="K17" s="43"/>
    </row>
    <row r="18" spans="1:11" ht="19.5" customHeight="1">
      <c r="A18" s="123" t="s">
        <v>15</v>
      </c>
      <c r="B18" s="124">
        <v>11</v>
      </c>
      <c r="C18" s="125">
        <v>0</v>
      </c>
      <c r="D18" s="125">
        <v>53</v>
      </c>
      <c r="E18" s="126">
        <v>42</v>
      </c>
      <c r="F18" s="125">
        <v>0</v>
      </c>
      <c r="G18" s="124">
        <v>53</v>
      </c>
      <c r="H18" s="127">
        <v>1.4523809523809521</v>
      </c>
      <c r="I18" s="124">
        <v>1547.6190476190475</v>
      </c>
      <c r="J18" s="187"/>
      <c r="K18" s="43"/>
    </row>
    <row r="19" spans="1:11" ht="19.5" customHeight="1">
      <c r="A19" s="123" t="s">
        <v>170</v>
      </c>
      <c r="B19" s="124">
        <v>5</v>
      </c>
      <c r="C19" s="125">
        <v>0</v>
      </c>
      <c r="D19" s="125">
        <v>14</v>
      </c>
      <c r="E19" s="126">
        <v>9</v>
      </c>
      <c r="F19" s="125">
        <v>0</v>
      </c>
      <c r="G19" s="124">
        <v>13</v>
      </c>
      <c r="H19" s="127">
        <v>1.5</v>
      </c>
      <c r="I19" s="124">
        <v>2888.8888888888887</v>
      </c>
      <c r="J19" s="187"/>
      <c r="K19" s="43"/>
    </row>
    <row r="20" spans="1:11" ht="19.5" customHeight="1">
      <c r="A20" s="123" t="s">
        <v>40</v>
      </c>
      <c r="B20" s="124">
        <v>4</v>
      </c>
      <c r="C20" s="125">
        <v>0</v>
      </c>
      <c r="D20" s="125">
        <v>772</v>
      </c>
      <c r="E20" s="126">
        <v>13</v>
      </c>
      <c r="F20" s="125">
        <v>0</v>
      </c>
      <c r="G20" s="124">
        <v>140</v>
      </c>
      <c r="H20" s="127">
        <v>1.369230769230769</v>
      </c>
      <c r="I20" s="229">
        <v>5000</v>
      </c>
      <c r="J20" s="187"/>
      <c r="K20" s="43"/>
    </row>
    <row r="21" spans="1:11" ht="19.5" customHeight="1">
      <c r="A21" s="123" t="s">
        <v>18</v>
      </c>
      <c r="B21" s="124">
        <v>27</v>
      </c>
      <c r="C21" s="125">
        <v>13</v>
      </c>
      <c r="D21" s="125">
        <v>244</v>
      </c>
      <c r="E21" s="126">
        <v>78</v>
      </c>
      <c r="F21" s="125">
        <v>3.0000000000000004</v>
      </c>
      <c r="G21" s="124">
        <v>216</v>
      </c>
      <c r="H21" s="127">
        <v>1.5782051282051281</v>
      </c>
      <c r="I21" s="229">
        <v>4756.4102564102559</v>
      </c>
      <c r="J21" s="187"/>
      <c r="K21" s="43"/>
    </row>
    <row r="22" spans="1:11" ht="19.5" customHeight="1">
      <c r="A22" s="123" t="s">
        <v>171</v>
      </c>
      <c r="B22" s="124">
        <v>35</v>
      </c>
      <c r="C22" s="125">
        <v>0</v>
      </c>
      <c r="D22" s="125">
        <v>593</v>
      </c>
      <c r="E22" s="126">
        <v>79</v>
      </c>
      <c r="F22" s="125">
        <v>0</v>
      </c>
      <c r="G22" s="124">
        <v>440</v>
      </c>
      <c r="H22" s="127">
        <v>1.1273684210526311</v>
      </c>
      <c r="I22" s="229">
        <v>6963.5964912280706</v>
      </c>
      <c r="J22" s="187"/>
      <c r="K22" s="43"/>
    </row>
    <row r="23" spans="1:11" ht="19.5" customHeight="1">
      <c r="A23" s="123" t="s">
        <v>20</v>
      </c>
      <c r="B23" s="124">
        <v>24</v>
      </c>
      <c r="C23" s="125">
        <v>0</v>
      </c>
      <c r="D23" s="125">
        <v>1268</v>
      </c>
      <c r="E23" s="126">
        <v>80</v>
      </c>
      <c r="F23" s="125">
        <v>0</v>
      </c>
      <c r="G23" s="124">
        <v>603</v>
      </c>
      <c r="H23" s="127">
        <v>1.5</v>
      </c>
      <c r="I23" s="229">
        <v>6300</v>
      </c>
      <c r="J23" s="187"/>
      <c r="K23" s="43"/>
    </row>
    <row r="24" spans="1:11" ht="19.5" customHeight="1">
      <c r="A24" s="123" t="s">
        <v>21</v>
      </c>
      <c r="B24" s="124">
        <v>3212.000000000015</v>
      </c>
      <c r="C24" s="125">
        <v>22</v>
      </c>
      <c r="D24" s="125">
        <v>40798</v>
      </c>
      <c r="E24" s="126">
        <f>SUM(E9:E23)</f>
        <v>6170</v>
      </c>
      <c r="F24" s="125">
        <v>6</v>
      </c>
      <c r="G24" s="124">
        <v>30207</v>
      </c>
      <c r="H24" s="127">
        <v>1.454983608044335</v>
      </c>
      <c r="I24" s="124">
        <v>4730.5575401715287</v>
      </c>
      <c r="J24" s="187"/>
    </row>
    <row r="26" spans="1:11">
      <c r="A26" s="392" t="s">
        <v>325</v>
      </c>
      <c r="B26" s="392"/>
      <c r="C26" s="392"/>
      <c r="D26" s="392"/>
      <c r="E26" s="392"/>
      <c r="F26" s="392"/>
      <c r="G26" s="392"/>
      <c r="H26" s="392"/>
      <c r="I26" s="392"/>
    </row>
  </sheetData>
  <mergeCells count="13">
    <mergeCell ref="A26:I26"/>
    <mergeCell ref="A2:I2"/>
    <mergeCell ref="A3:I3"/>
    <mergeCell ref="I7:I8"/>
    <mergeCell ref="A6:B6"/>
    <mergeCell ref="G6:I6"/>
    <mergeCell ref="A7:A8"/>
    <mergeCell ref="B7:B8"/>
    <mergeCell ref="C7:D7"/>
    <mergeCell ref="E7:E8"/>
    <mergeCell ref="F7:G7"/>
    <mergeCell ref="H7:H8"/>
    <mergeCell ref="A4:I4"/>
  </mergeCells>
  <printOptions horizontalCentered="1" verticalCentered="1"/>
  <pageMargins left="0.7" right="0.7" top="0.75" bottom="0.75" header="0.3" footer="0.3"/>
  <pageSetup paperSize="9" orientation="portrait" r:id="rId1"/>
  <headerFooter>
    <oddFooter>&amp;C21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I24"/>
  <sheetViews>
    <sheetView rightToLeft="1" workbookViewId="0">
      <selection activeCell="K11" sqref="K11"/>
    </sheetView>
  </sheetViews>
  <sheetFormatPr defaultColWidth="9.140625" defaultRowHeight="15"/>
  <cols>
    <col min="1" max="1" width="10.140625" style="12" customWidth="1"/>
    <col min="2" max="2" width="8.140625" style="12" customWidth="1"/>
    <col min="3" max="3" width="11" style="12" customWidth="1"/>
    <col min="4" max="4" width="12.28515625" style="12" customWidth="1"/>
    <col min="5" max="5" width="9.5703125" style="12" customWidth="1"/>
    <col min="6" max="6" width="10.140625" style="12" customWidth="1"/>
    <col min="7" max="7" width="14.7109375" style="12" customWidth="1"/>
    <col min="8" max="8" width="6.28515625" style="12" customWidth="1"/>
    <col min="9" max="16384" width="9.140625" style="12"/>
  </cols>
  <sheetData>
    <row r="2" spans="1:8" ht="20.25" customHeight="1">
      <c r="A2" s="403" t="s">
        <v>61</v>
      </c>
      <c r="B2" s="403"/>
      <c r="C2" s="403"/>
      <c r="D2" s="403"/>
      <c r="E2" s="403"/>
      <c r="F2" s="403"/>
      <c r="G2" s="403"/>
    </row>
    <row r="3" spans="1:8" ht="15.75">
      <c r="A3" s="404" t="s">
        <v>253</v>
      </c>
      <c r="B3" s="404"/>
      <c r="C3" s="404"/>
      <c r="D3" s="404"/>
      <c r="E3" s="404"/>
      <c r="F3" s="404"/>
      <c r="G3" s="404"/>
    </row>
    <row r="4" spans="1:8">
      <c r="A4" s="26"/>
      <c r="B4" s="26"/>
      <c r="C4" s="26"/>
      <c r="D4" s="26"/>
      <c r="E4" s="26"/>
      <c r="F4" s="26"/>
      <c r="G4" s="26"/>
    </row>
    <row r="5" spans="1:8">
      <c r="A5" s="402" t="s">
        <v>254</v>
      </c>
      <c r="B5" s="402"/>
      <c r="F5" s="128" t="s">
        <v>62</v>
      </c>
      <c r="G5" s="128"/>
    </row>
    <row r="6" spans="1:8" ht="22.5" customHeight="1">
      <c r="A6" s="405" t="s">
        <v>32</v>
      </c>
      <c r="B6" s="399" t="s">
        <v>46</v>
      </c>
      <c r="C6" s="395" t="s">
        <v>193</v>
      </c>
      <c r="D6" s="401"/>
      <c r="E6" s="399" t="s">
        <v>63</v>
      </c>
      <c r="F6" s="399" t="s">
        <v>194</v>
      </c>
      <c r="G6" s="395" t="s">
        <v>326</v>
      </c>
    </row>
    <row r="7" spans="1:8" ht="42" customHeight="1">
      <c r="A7" s="406"/>
      <c r="B7" s="400"/>
      <c r="C7" s="36" t="s">
        <v>59</v>
      </c>
      <c r="D7" s="38" t="s">
        <v>60</v>
      </c>
      <c r="E7" s="400"/>
      <c r="F7" s="400"/>
      <c r="G7" s="407"/>
      <c r="H7" s="192"/>
    </row>
    <row r="8" spans="1:8" ht="21.75" customHeight="1">
      <c r="A8" s="129" t="s">
        <v>6</v>
      </c>
      <c r="B8" s="130">
        <v>6</v>
      </c>
      <c r="C8" s="131">
        <v>13</v>
      </c>
      <c r="D8" s="130">
        <v>9</v>
      </c>
      <c r="E8" s="130">
        <v>9</v>
      </c>
      <c r="F8" s="130">
        <v>196</v>
      </c>
      <c r="G8" s="130">
        <v>1044.44444444444</v>
      </c>
      <c r="H8" s="193"/>
    </row>
    <row r="9" spans="1:8" ht="21.75" customHeight="1">
      <c r="A9" s="129" t="s">
        <v>39</v>
      </c>
      <c r="B9" s="130">
        <v>8</v>
      </c>
      <c r="C9" s="131">
        <v>0</v>
      </c>
      <c r="D9" s="130">
        <v>12</v>
      </c>
      <c r="E9" s="130">
        <v>176</v>
      </c>
      <c r="F9" s="130">
        <v>5233</v>
      </c>
      <c r="G9" s="130">
        <v>2394.8863636363599</v>
      </c>
      <c r="H9" s="193"/>
    </row>
    <row r="10" spans="1:8" ht="21.75" customHeight="1">
      <c r="A10" s="129" t="s">
        <v>9</v>
      </c>
      <c r="B10" s="130">
        <v>110.8000000000001</v>
      </c>
      <c r="C10" s="131">
        <v>12.322033898305563</v>
      </c>
      <c r="D10" s="130">
        <v>114.37118644067803</v>
      </c>
      <c r="E10" s="130">
        <v>1685</v>
      </c>
      <c r="F10" s="130">
        <v>70223</v>
      </c>
      <c r="G10" s="130">
        <v>1022.181628392486</v>
      </c>
      <c r="H10" s="193"/>
    </row>
    <row r="11" spans="1:8" ht="21.75" customHeight="1">
      <c r="A11" s="129" t="s">
        <v>10</v>
      </c>
      <c r="B11" s="130">
        <v>135</v>
      </c>
      <c r="C11" s="131">
        <v>15.546874999999943</v>
      </c>
      <c r="D11" s="130">
        <v>340.84375000000006</v>
      </c>
      <c r="E11" s="130">
        <v>2436</v>
      </c>
      <c r="F11" s="130">
        <v>84346</v>
      </c>
      <c r="G11" s="130">
        <v>1130.3056277056278</v>
      </c>
      <c r="H11" s="193"/>
    </row>
    <row r="12" spans="1:8" ht="21.75" customHeight="1">
      <c r="A12" s="188" t="s">
        <v>11</v>
      </c>
      <c r="B12" s="189">
        <v>256.00000000000023</v>
      </c>
      <c r="C12" s="190">
        <v>1.7857142857144481</v>
      </c>
      <c r="D12" s="189">
        <v>1051.3571428571436</v>
      </c>
      <c r="E12" s="189">
        <v>2312</v>
      </c>
      <c r="F12" s="189">
        <v>75648</v>
      </c>
      <c r="G12" s="189">
        <v>1623</v>
      </c>
      <c r="H12" s="193"/>
    </row>
    <row r="13" spans="1:8" ht="21.75" customHeight="1">
      <c r="A13" s="129" t="s">
        <v>12</v>
      </c>
      <c r="B13" s="130">
        <v>8</v>
      </c>
      <c r="C13" s="131">
        <v>0</v>
      </c>
      <c r="D13" s="131">
        <v>0</v>
      </c>
      <c r="E13" s="130">
        <v>237</v>
      </c>
      <c r="F13" s="130">
        <v>6428</v>
      </c>
      <c r="G13" s="130">
        <v>1384.8101265822781</v>
      </c>
      <c r="H13" s="193"/>
    </row>
    <row r="14" spans="1:8" ht="21.75" customHeight="1">
      <c r="A14" s="129" t="s">
        <v>13</v>
      </c>
      <c r="B14" s="130">
        <v>18</v>
      </c>
      <c r="C14" s="131">
        <v>0</v>
      </c>
      <c r="D14" s="130">
        <v>79</v>
      </c>
      <c r="E14" s="130">
        <v>584</v>
      </c>
      <c r="F14" s="130">
        <v>22046</v>
      </c>
      <c r="G14" s="130">
        <v>1962.9280821917819</v>
      </c>
      <c r="H14" s="193"/>
    </row>
    <row r="15" spans="1:8" s="191" customFormat="1" ht="21.75" customHeight="1">
      <c r="A15" s="188" t="s">
        <v>14</v>
      </c>
      <c r="B15" s="189">
        <v>18.443548387096769</v>
      </c>
      <c r="C15" s="190">
        <v>20.172043010752674</v>
      </c>
      <c r="D15" s="189">
        <v>129.75268817204298</v>
      </c>
      <c r="E15" s="189">
        <v>276</v>
      </c>
      <c r="F15" s="189">
        <v>3216</v>
      </c>
      <c r="G15" s="189">
        <v>1000</v>
      </c>
      <c r="H15" s="194"/>
    </row>
    <row r="16" spans="1:8" ht="21.75" customHeight="1">
      <c r="A16" s="129" t="s">
        <v>15</v>
      </c>
      <c r="B16" s="130">
        <v>2</v>
      </c>
      <c r="C16" s="131">
        <v>1</v>
      </c>
      <c r="D16" s="130">
        <v>1</v>
      </c>
      <c r="E16" s="130">
        <v>79</v>
      </c>
      <c r="F16" s="130">
        <v>2528</v>
      </c>
      <c r="G16" s="130">
        <v>1873.4177215189868</v>
      </c>
      <c r="H16" s="193"/>
    </row>
    <row r="17" spans="1:9" ht="21.75" customHeight="1">
      <c r="A17" s="129" t="s">
        <v>170</v>
      </c>
      <c r="B17" s="130">
        <v>14</v>
      </c>
      <c r="C17" s="131">
        <v>15</v>
      </c>
      <c r="D17" s="130">
        <v>21.999999999999996</v>
      </c>
      <c r="E17" s="130">
        <v>223</v>
      </c>
      <c r="F17" s="130">
        <v>6576</v>
      </c>
      <c r="G17" s="130">
        <v>2024.6636771300448</v>
      </c>
      <c r="H17" s="193"/>
    </row>
    <row r="18" spans="1:9" ht="21.75" customHeight="1">
      <c r="A18" s="129" t="s">
        <v>40</v>
      </c>
      <c r="B18" s="130">
        <v>1</v>
      </c>
      <c r="C18" s="131">
        <v>0</v>
      </c>
      <c r="D18" s="130">
        <v>1</v>
      </c>
      <c r="E18" s="130">
        <v>1</v>
      </c>
      <c r="F18" s="130">
        <v>32</v>
      </c>
      <c r="G18" s="130">
        <v>1600</v>
      </c>
      <c r="H18" s="193"/>
    </row>
    <row r="19" spans="1:9" ht="21.75" customHeight="1">
      <c r="A19" s="129" t="s">
        <v>18</v>
      </c>
      <c r="B19" s="130">
        <v>21</v>
      </c>
      <c r="C19" s="131">
        <v>2.0000000000000284</v>
      </c>
      <c r="D19" s="130">
        <v>11</v>
      </c>
      <c r="E19" s="130">
        <v>312</v>
      </c>
      <c r="F19" s="130">
        <v>10122</v>
      </c>
      <c r="G19" s="130">
        <v>1240.3846153846155</v>
      </c>
      <c r="H19" s="193"/>
    </row>
    <row r="20" spans="1:9" s="191" customFormat="1" ht="21.75" customHeight="1">
      <c r="A20" s="188" t="s">
        <v>171</v>
      </c>
      <c r="B20" s="189">
        <v>1</v>
      </c>
      <c r="C20" s="190">
        <v>0</v>
      </c>
      <c r="D20" s="190">
        <v>0</v>
      </c>
      <c r="E20" s="189">
        <v>20</v>
      </c>
      <c r="F20" s="189">
        <v>320</v>
      </c>
      <c r="G20" s="189">
        <v>1524.9999999999998</v>
      </c>
      <c r="H20" s="194"/>
    </row>
    <row r="21" spans="1:9" ht="21.75" customHeight="1">
      <c r="A21" s="129" t="s">
        <v>20</v>
      </c>
      <c r="B21" s="130">
        <v>5</v>
      </c>
      <c r="C21" s="131">
        <v>0</v>
      </c>
      <c r="D21" s="131">
        <v>0</v>
      </c>
      <c r="E21" s="130">
        <v>33</v>
      </c>
      <c r="F21" s="130">
        <v>1140</v>
      </c>
      <c r="G21" s="130">
        <v>1818.1818181818182</v>
      </c>
      <c r="H21" s="193"/>
    </row>
    <row r="22" spans="1:9" ht="21.75" customHeight="1">
      <c r="A22" s="129" t="s">
        <v>21</v>
      </c>
      <c r="B22" s="130">
        <f>SUM(B8:B21)</f>
        <v>604.24354838709701</v>
      </c>
      <c r="C22" s="131">
        <v>6</v>
      </c>
      <c r="D22" s="130">
        <v>1774</v>
      </c>
      <c r="E22" s="130">
        <f>SUM(E8:E21)</f>
        <v>8383</v>
      </c>
      <c r="F22" s="130">
        <f>SUM(F8:F21)</f>
        <v>288054</v>
      </c>
      <c r="G22" s="130">
        <v>1381</v>
      </c>
      <c r="H22" s="193"/>
    </row>
    <row r="23" spans="1:9">
      <c r="G23" s="13"/>
    </row>
    <row r="24" spans="1:9">
      <c r="A24" s="392" t="s">
        <v>330</v>
      </c>
      <c r="B24" s="392"/>
      <c r="C24" s="392"/>
      <c r="D24" s="392"/>
      <c r="E24" s="392"/>
      <c r="F24" s="392"/>
      <c r="G24" s="392"/>
      <c r="H24" s="392"/>
      <c r="I24" s="392"/>
    </row>
  </sheetData>
  <mergeCells count="10">
    <mergeCell ref="A24:I24"/>
    <mergeCell ref="A5:B5"/>
    <mergeCell ref="A2:G2"/>
    <mergeCell ref="A3:G3"/>
    <mergeCell ref="A6:A7"/>
    <mergeCell ref="B6:B7"/>
    <mergeCell ref="C6:D6"/>
    <mergeCell ref="E6:E7"/>
    <mergeCell ref="F6:F7"/>
    <mergeCell ref="G6:G7"/>
  </mergeCells>
  <printOptions horizontalCentered="1" verticalCentered="1"/>
  <pageMargins left="0.7" right="0.7" top="0.75" bottom="0.75" header="0.3" footer="0.3"/>
  <pageSetup paperSize="9" orientation="portrait" r:id="rId1"/>
  <headerFooter>
    <oddFooter>&amp;C22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0"/>
  <sheetViews>
    <sheetView rightToLeft="1" workbookViewId="0">
      <selection activeCell="I18" sqref="I18"/>
    </sheetView>
  </sheetViews>
  <sheetFormatPr defaultColWidth="9.140625" defaultRowHeight="15"/>
  <cols>
    <col min="1" max="1" width="10.140625" style="12" customWidth="1"/>
    <col min="2" max="2" width="7.7109375" style="12" customWidth="1"/>
    <col min="3" max="3" width="6.140625" style="12" customWidth="1"/>
    <col min="4" max="4" width="6.7109375" style="12" customWidth="1"/>
    <col min="5" max="5" width="8.42578125" style="12" customWidth="1"/>
    <col min="6" max="6" width="19.42578125" style="12" customWidth="1"/>
    <col min="7" max="16384" width="9.140625" style="12"/>
  </cols>
  <sheetData>
    <row r="1" spans="1:9" ht="15.75">
      <c r="A1" s="408" t="s">
        <v>329</v>
      </c>
      <c r="B1" s="408"/>
      <c r="C1" s="408"/>
      <c r="D1" s="408"/>
      <c r="E1" s="408"/>
      <c r="F1" s="408"/>
    </row>
    <row r="2" spans="1:9" ht="15.75">
      <c r="A2" s="409" t="s">
        <v>318</v>
      </c>
      <c r="B2" s="409"/>
      <c r="C2" s="409"/>
      <c r="D2" s="409"/>
      <c r="E2" s="409"/>
      <c r="F2" s="409"/>
    </row>
    <row r="3" spans="1:9" ht="15.75">
      <c r="A3" s="409" t="s">
        <v>308</v>
      </c>
      <c r="B3" s="409"/>
      <c r="C3" s="409"/>
      <c r="D3" s="409"/>
      <c r="E3" s="409"/>
      <c r="F3" s="409"/>
    </row>
    <row r="4" spans="1:9" ht="15.75">
      <c r="A4" s="408"/>
      <c r="B4" s="408"/>
      <c r="C4" s="408"/>
      <c r="D4" s="408"/>
      <c r="E4" s="408"/>
      <c r="F4" s="408"/>
    </row>
    <row r="5" spans="1:9">
      <c r="A5" s="417" t="s">
        <v>184</v>
      </c>
      <c r="B5" s="417"/>
      <c r="C5" s="54"/>
      <c r="D5" s="54"/>
      <c r="E5" s="418" t="s">
        <v>185</v>
      </c>
      <c r="F5" s="418"/>
    </row>
    <row r="6" spans="1:9" ht="54" customHeight="1">
      <c r="A6" s="410" t="s">
        <v>32</v>
      </c>
      <c r="B6" s="412" t="s">
        <v>46</v>
      </c>
      <c r="C6" s="414" t="s">
        <v>193</v>
      </c>
      <c r="D6" s="415"/>
      <c r="E6" s="412" t="s">
        <v>57</v>
      </c>
      <c r="F6" s="414" t="s">
        <v>306</v>
      </c>
    </row>
    <row r="7" spans="1:9" ht="35.25" customHeight="1">
      <c r="A7" s="411"/>
      <c r="B7" s="413"/>
      <c r="C7" s="55" t="s">
        <v>59</v>
      </c>
      <c r="D7" s="56" t="s">
        <v>60</v>
      </c>
      <c r="E7" s="413"/>
      <c r="F7" s="416"/>
    </row>
    <row r="8" spans="1:9" customFormat="1" ht="19.5" customHeight="1">
      <c r="A8" s="76" t="s">
        <v>15</v>
      </c>
      <c r="B8" s="68">
        <v>1</v>
      </c>
      <c r="C8" s="68">
        <v>0</v>
      </c>
      <c r="D8" s="68">
        <v>1</v>
      </c>
      <c r="E8" s="68">
        <v>12</v>
      </c>
      <c r="F8" s="132">
        <v>11</v>
      </c>
      <c r="G8" s="12"/>
      <c r="I8" s="53"/>
    </row>
    <row r="9" spans="1:9" customFormat="1" ht="19.5" customHeight="1">
      <c r="A9" s="76" t="s">
        <v>40</v>
      </c>
      <c r="B9" s="68">
        <v>1</v>
      </c>
      <c r="C9" s="68">
        <v>0</v>
      </c>
      <c r="D9" s="68">
        <v>1</v>
      </c>
      <c r="E9" s="68">
        <v>12</v>
      </c>
      <c r="F9" s="132">
        <v>22</v>
      </c>
      <c r="G9" s="12"/>
      <c r="I9" s="53"/>
    </row>
    <row r="10" spans="1:9" customFormat="1" ht="19.5" customHeight="1">
      <c r="A10" s="76" t="s">
        <v>21</v>
      </c>
      <c r="B10" s="68">
        <v>2</v>
      </c>
      <c r="C10" s="68">
        <v>0</v>
      </c>
      <c r="D10" s="68">
        <v>2</v>
      </c>
      <c r="E10" s="68">
        <v>24</v>
      </c>
      <c r="F10" s="132">
        <f>SUM(F8:F9)</f>
        <v>33</v>
      </c>
    </row>
  </sheetData>
  <mergeCells count="11">
    <mergeCell ref="A1:F1"/>
    <mergeCell ref="A2:F2"/>
    <mergeCell ref="A4:F4"/>
    <mergeCell ref="A6:A7"/>
    <mergeCell ref="B6:B7"/>
    <mergeCell ref="C6:D6"/>
    <mergeCell ref="E6:E7"/>
    <mergeCell ref="F6:F7"/>
    <mergeCell ref="A5:B5"/>
    <mergeCell ref="E5:F5"/>
    <mergeCell ref="A3:F3"/>
  </mergeCells>
  <printOptions horizontalCentered="1" verticalCentered="1"/>
  <pageMargins left="0.7" right="0.7" top="0.75" bottom="0.75" header="0.3" footer="0.3"/>
  <pageSetup paperSize="9" orientation="portrait" r:id="rId1"/>
  <headerFooter>
    <oddFooter>&amp;C23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R25"/>
  <sheetViews>
    <sheetView rightToLeft="1" topLeftCell="B16" workbookViewId="0">
      <selection activeCell="N8" sqref="N8"/>
    </sheetView>
  </sheetViews>
  <sheetFormatPr defaultColWidth="9.140625" defaultRowHeight="12.75"/>
  <cols>
    <col min="1" max="1" width="3.7109375" style="11" customWidth="1"/>
    <col min="2" max="2" width="7" style="11" customWidth="1"/>
    <col min="3" max="3" width="24.85546875" style="11" customWidth="1"/>
    <col min="4" max="4" width="10.28515625" style="11" customWidth="1"/>
    <col min="5" max="5" width="9.85546875" style="11" customWidth="1"/>
    <col min="6" max="6" width="12" style="11" customWidth="1"/>
    <col min="7" max="7" width="10.85546875" style="11" customWidth="1"/>
    <col min="8" max="8" width="11.140625" style="11" customWidth="1"/>
    <col min="9" max="9" width="10.5703125" style="11" customWidth="1"/>
    <col min="10" max="10" width="14" style="11" customWidth="1"/>
    <col min="11" max="11" width="10.7109375" style="11" customWidth="1"/>
    <col min="12" max="12" width="12.28515625" style="11" customWidth="1"/>
    <col min="13" max="17" width="9.140625" style="11"/>
    <col min="18" max="18" width="11" style="11" bestFit="1" customWidth="1"/>
    <col min="19" max="16384" width="9.140625" style="11"/>
  </cols>
  <sheetData>
    <row r="1" spans="2:18" ht="19.5" customHeight="1">
      <c r="B1" s="420" t="s">
        <v>302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</row>
    <row r="2" spans="2:18" ht="21" customHeight="1">
      <c r="B2" s="421" t="s">
        <v>293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</row>
    <row r="3" spans="2:18" ht="15">
      <c r="B3" s="422" t="s">
        <v>32</v>
      </c>
      <c r="C3" s="423" t="s">
        <v>64</v>
      </c>
      <c r="D3" s="423" t="s">
        <v>65</v>
      </c>
      <c r="E3" s="423" t="s">
        <v>66</v>
      </c>
      <c r="F3" s="133" t="s">
        <v>67</v>
      </c>
      <c r="G3" s="133" t="s">
        <v>151</v>
      </c>
      <c r="H3" s="133" t="s">
        <v>68</v>
      </c>
      <c r="I3" s="133" t="s">
        <v>69</v>
      </c>
      <c r="J3" s="133" t="s">
        <v>70</v>
      </c>
      <c r="K3" s="425" t="s">
        <v>71</v>
      </c>
      <c r="L3" s="427" t="s">
        <v>21</v>
      </c>
    </row>
    <row r="4" spans="2:18" ht="15">
      <c r="B4" s="422"/>
      <c r="C4" s="423"/>
      <c r="D4" s="424"/>
      <c r="E4" s="424"/>
      <c r="F4" s="134" t="s">
        <v>72</v>
      </c>
      <c r="G4" s="134" t="s">
        <v>73</v>
      </c>
      <c r="H4" s="134" t="s">
        <v>74</v>
      </c>
      <c r="I4" s="134" t="s">
        <v>75</v>
      </c>
      <c r="J4" s="134" t="s">
        <v>76</v>
      </c>
      <c r="K4" s="426"/>
      <c r="L4" s="428"/>
    </row>
    <row r="5" spans="2:18" ht="21" customHeight="1">
      <c r="B5" s="419" t="s">
        <v>6</v>
      </c>
      <c r="C5" s="135" t="s">
        <v>77</v>
      </c>
      <c r="D5" s="82">
        <v>1652000</v>
      </c>
      <c r="E5" s="82">
        <v>479050</v>
      </c>
      <c r="F5" s="82">
        <v>200500</v>
      </c>
      <c r="G5" s="82">
        <v>114400</v>
      </c>
      <c r="H5" s="82">
        <v>97000</v>
      </c>
      <c r="I5" s="82">
        <v>183950</v>
      </c>
      <c r="J5" s="82">
        <v>7270</v>
      </c>
      <c r="K5" s="82">
        <v>1345</v>
      </c>
      <c r="L5" s="83">
        <f>SUM(D5:K5)</f>
        <v>2735515</v>
      </c>
    </row>
    <row r="6" spans="2:18" ht="21" customHeight="1">
      <c r="B6" s="419"/>
      <c r="C6" s="135" t="s">
        <v>78</v>
      </c>
      <c r="D6" s="82">
        <v>1000</v>
      </c>
      <c r="E6" s="82">
        <v>3600</v>
      </c>
      <c r="F6" s="82">
        <v>9000</v>
      </c>
      <c r="G6" s="82">
        <v>3000</v>
      </c>
      <c r="H6" s="82">
        <v>500</v>
      </c>
      <c r="I6" s="82">
        <v>21570</v>
      </c>
      <c r="J6" s="82">
        <v>1115</v>
      </c>
      <c r="K6" s="82">
        <v>0</v>
      </c>
      <c r="L6" s="83">
        <f>SUM(D6:K6)</f>
        <v>39785</v>
      </c>
    </row>
    <row r="7" spans="2:18" ht="21" customHeight="1">
      <c r="B7" s="419"/>
      <c r="C7" s="135" t="s">
        <v>200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82">
        <v>3550</v>
      </c>
      <c r="J7" s="82">
        <v>0</v>
      </c>
      <c r="K7" s="82">
        <v>0</v>
      </c>
      <c r="L7" s="83">
        <f t="shared" ref="L7:L20" si="0">SUM(D7:K7)</f>
        <v>3550</v>
      </c>
    </row>
    <row r="8" spans="2:18" ht="21" customHeight="1">
      <c r="B8" s="419"/>
      <c r="C8" s="135" t="s">
        <v>169</v>
      </c>
      <c r="D8" s="82">
        <v>0</v>
      </c>
      <c r="E8" s="82">
        <v>19162</v>
      </c>
      <c r="F8" s="82">
        <v>8020</v>
      </c>
      <c r="G8" s="82">
        <v>4576</v>
      </c>
      <c r="H8" s="82">
        <v>9700</v>
      </c>
      <c r="I8" s="82">
        <v>18395</v>
      </c>
      <c r="J8" s="82">
        <v>728</v>
      </c>
      <c r="K8" s="82">
        <v>269</v>
      </c>
      <c r="L8" s="83">
        <f>SUM(D8:K8)</f>
        <v>60850</v>
      </c>
    </row>
    <row r="9" spans="2:18" ht="21" customHeight="1">
      <c r="B9" s="419"/>
      <c r="C9" s="135" t="s">
        <v>164</v>
      </c>
      <c r="D9" s="82">
        <f>D5+D6</f>
        <v>1653000</v>
      </c>
      <c r="E9" s="82">
        <f>E5+E6-E8</f>
        <v>463488</v>
      </c>
      <c r="F9" s="82">
        <f>F5+F6-F8</f>
        <v>201480</v>
      </c>
      <c r="G9" s="82">
        <f>G5+G6-G8</f>
        <v>112824</v>
      </c>
      <c r="H9" s="82">
        <f>H5+H6-H8</f>
        <v>87800</v>
      </c>
      <c r="I9" s="82">
        <f>I5+I6-I7-I8</f>
        <v>183575</v>
      </c>
      <c r="J9" s="82">
        <f>J5+J6-J8</f>
        <v>7657</v>
      </c>
      <c r="K9" s="82">
        <f>K5-K8</f>
        <v>1076</v>
      </c>
      <c r="L9" s="83">
        <f>L5+L6-L7-L8</f>
        <v>2710900</v>
      </c>
    </row>
    <row r="10" spans="2:18" ht="21.75" customHeight="1">
      <c r="B10" s="419" t="s">
        <v>7</v>
      </c>
      <c r="C10" s="135" t="s">
        <v>77</v>
      </c>
      <c r="D10" s="82">
        <v>10491821</v>
      </c>
      <c r="E10" s="82">
        <v>1248706</v>
      </c>
      <c r="F10" s="82">
        <v>1714279</v>
      </c>
      <c r="G10" s="82">
        <v>1214797</v>
      </c>
      <c r="H10" s="82">
        <v>6415765</v>
      </c>
      <c r="I10" s="82">
        <v>1974785</v>
      </c>
      <c r="J10" s="82">
        <v>80197</v>
      </c>
      <c r="K10" s="82">
        <v>0</v>
      </c>
      <c r="L10" s="83">
        <f>SUM(D10:K10)</f>
        <v>23140350</v>
      </c>
      <c r="R10" s="230"/>
    </row>
    <row r="11" spans="2:18" ht="21.75" customHeight="1">
      <c r="B11" s="419"/>
      <c r="C11" s="135" t="s">
        <v>78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3">
        <v>0</v>
      </c>
    </row>
    <row r="12" spans="2:18" ht="21.75" customHeight="1">
      <c r="B12" s="419"/>
      <c r="C12" s="135" t="s">
        <v>200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3">
        <v>0</v>
      </c>
    </row>
    <row r="13" spans="2:18" ht="21.75" customHeight="1">
      <c r="B13" s="419"/>
      <c r="C13" s="135" t="s">
        <v>169</v>
      </c>
      <c r="D13" s="82">
        <v>0</v>
      </c>
      <c r="E13" s="82">
        <v>49948</v>
      </c>
      <c r="F13" s="82">
        <v>68571</v>
      </c>
      <c r="G13" s="82">
        <v>48592</v>
      </c>
      <c r="H13" s="82">
        <v>641576</v>
      </c>
      <c r="I13" s="82">
        <v>197479</v>
      </c>
      <c r="J13" s="82">
        <v>8020</v>
      </c>
      <c r="K13" s="82">
        <v>0</v>
      </c>
      <c r="L13" s="83">
        <f t="shared" si="0"/>
        <v>1014186</v>
      </c>
    </row>
    <row r="14" spans="2:18" ht="21.75" customHeight="1">
      <c r="B14" s="419"/>
      <c r="C14" s="135" t="s">
        <v>164</v>
      </c>
      <c r="D14" s="82">
        <v>10491821</v>
      </c>
      <c r="E14" s="82">
        <f t="shared" ref="E14:J14" si="1">E10-E13</f>
        <v>1198758</v>
      </c>
      <c r="F14" s="82">
        <f t="shared" si="1"/>
        <v>1645708</v>
      </c>
      <c r="G14" s="82">
        <f t="shared" si="1"/>
        <v>1166205</v>
      </c>
      <c r="H14" s="82">
        <f t="shared" si="1"/>
        <v>5774189</v>
      </c>
      <c r="I14" s="82">
        <f>I10-I13</f>
        <v>1777306</v>
      </c>
      <c r="J14" s="82">
        <f t="shared" si="1"/>
        <v>72177</v>
      </c>
      <c r="K14" s="82">
        <v>0</v>
      </c>
      <c r="L14" s="83">
        <f t="shared" si="0"/>
        <v>22126164</v>
      </c>
    </row>
    <row r="15" spans="2:18" ht="21.75" customHeight="1">
      <c r="B15" s="419" t="s">
        <v>39</v>
      </c>
      <c r="C15" s="135" t="s">
        <v>77</v>
      </c>
      <c r="D15" s="82">
        <v>3150950</v>
      </c>
      <c r="E15" s="82">
        <v>55850</v>
      </c>
      <c r="F15" s="82">
        <v>119025</v>
      </c>
      <c r="G15" s="82">
        <v>26575</v>
      </c>
      <c r="H15" s="82">
        <v>997500</v>
      </c>
      <c r="I15" s="82">
        <v>405650.00000000006</v>
      </c>
      <c r="J15" s="82">
        <v>3625</v>
      </c>
      <c r="K15" s="82">
        <v>750</v>
      </c>
      <c r="L15" s="83">
        <f t="shared" si="0"/>
        <v>4759925</v>
      </c>
    </row>
    <row r="16" spans="2:18" ht="21.75" customHeight="1">
      <c r="B16" s="419"/>
      <c r="C16" s="135" t="s">
        <v>78</v>
      </c>
      <c r="D16" s="82">
        <v>18000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3">
        <f t="shared" si="0"/>
        <v>18000</v>
      </c>
    </row>
    <row r="17" spans="2:12" ht="21.75" customHeight="1">
      <c r="B17" s="419"/>
      <c r="C17" s="135" t="s">
        <v>200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3">
        <v>0</v>
      </c>
    </row>
    <row r="18" spans="2:12" ht="21.75" customHeight="1">
      <c r="B18" s="419"/>
      <c r="C18" s="135" t="s">
        <v>169</v>
      </c>
      <c r="D18" s="82">
        <v>0</v>
      </c>
      <c r="E18" s="82">
        <v>2234</v>
      </c>
      <c r="F18" s="82">
        <v>4761</v>
      </c>
      <c r="G18" s="82">
        <v>1063</v>
      </c>
      <c r="H18" s="82">
        <v>96625</v>
      </c>
      <c r="I18" s="82">
        <v>40565</v>
      </c>
      <c r="J18" s="82">
        <v>363</v>
      </c>
      <c r="K18" s="82">
        <v>150</v>
      </c>
      <c r="L18" s="83">
        <f t="shared" si="0"/>
        <v>145761</v>
      </c>
    </row>
    <row r="19" spans="2:12" ht="21.75" customHeight="1">
      <c r="B19" s="419"/>
      <c r="C19" s="135" t="s">
        <v>165</v>
      </c>
      <c r="D19" s="82">
        <f>D15+D16</f>
        <v>3168950</v>
      </c>
      <c r="E19" s="82">
        <f>E15-E18</f>
        <v>53616</v>
      </c>
      <c r="F19" s="82">
        <f>F15-F18</f>
        <v>114264</v>
      </c>
      <c r="G19" s="82">
        <f>G15-G18</f>
        <v>25512</v>
      </c>
      <c r="H19" s="82">
        <v>900875</v>
      </c>
      <c r="I19" s="82">
        <f>I15-I18</f>
        <v>365085.00000000006</v>
      </c>
      <c r="J19" s="82">
        <f>J15-J18</f>
        <v>3262</v>
      </c>
      <c r="K19" s="82">
        <f>K15-K18</f>
        <v>600</v>
      </c>
      <c r="L19" s="83">
        <f t="shared" si="0"/>
        <v>4632164</v>
      </c>
    </row>
    <row r="20" spans="2:12" ht="21.75" customHeight="1">
      <c r="B20" s="419" t="s">
        <v>9</v>
      </c>
      <c r="C20" s="135" t="s">
        <v>152</v>
      </c>
      <c r="D20" s="82">
        <v>5796288</v>
      </c>
      <c r="E20" s="82">
        <v>685653</v>
      </c>
      <c r="F20" s="82">
        <v>21606077</v>
      </c>
      <c r="G20" s="82">
        <v>211440</v>
      </c>
      <c r="H20" s="82">
        <v>1008014</v>
      </c>
      <c r="I20" s="82">
        <v>260240</v>
      </c>
      <c r="J20" s="82">
        <v>35249</v>
      </c>
      <c r="K20" s="82">
        <v>0</v>
      </c>
      <c r="L20" s="83">
        <f t="shared" si="0"/>
        <v>29602961</v>
      </c>
    </row>
    <row r="21" spans="2:12" ht="21.75" customHeight="1">
      <c r="B21" s="419"/>
      <c r="C21" s="135" t="s">
        <v>78</v>
      </c>
      <c r="D21" s="82">
        <v>12339</v>
      </c>
      <c r="E21" s="82">
        <v>26971</v>
      </c>
      <c r="F21" s="82">
        <v>25005</v>
      </c>
      <c r="G21" s="82">
        <v>10474</v>
      </c>
      <c r="H21" s="82">
        <v>15780</v>
      </c>
      <c r="I21" s="82">
        <v>20603</v>
      </c>
      <c r="J21" s="82">
        <v>5062</v>
      </c>
      <c r="K21" s="82">
        <v>0</v>
      </c>
      <c r="L21" s="83">
        <f>SUM(D21:K21)</f>
        <v>116234</v>
      </c>
    </row>
    <row r="22" spans="2:12" ht="21.75" customHeight="1">
      <c r="B22" s="419"/>
      <c r="C22" s="135" t="s">
        <v>200</v>
      </c>
      <c r="D22" s="82">
        <v>0</v>
      </c>
      <c r="E22" s="82">
        <v>1675</v>
      </c>
      <c r="F22" s="82">
        <v>3136</v>
      </c>
      <c r="G22" s="82">
        <v>1322</v>
      </c>
      <c r="H22" s="82">
        <v>5553</v>
      </c>
      <c r="I22" s="82">
        <v>9886</v>
      </c>
      <c r="J22" s="82">
        <v>0</v>
      </c>
      <c r="K22" s="82">
        <v>0</v>
      </c>
      <c r="L22" s="83">
        <f>SUM(D22:K22)</f>
        <v>21572</v>
      </c>
    </row>
    <row r="23" spans="2:12" ht="21.75" customHeight="1">
      <c r="B23" s="419"/>
      <c r="C23" s="135" t="s">
        <v>169</v>
      </c>
      <c r="D23" s="82">
        <v>0</v>
      </c>
      <c r="E23" s="82">
        <v>28272</v>
      </c>
      <c r="F23" s="82">
        <v>864229</v>
      </c>
      <c r="G23" s="82">
        <v>8458</v>
      </c>
      <c r="H23" s="82">
        <v>96801</v>
      </c>
      <c r="I23" s="82">
        <v>26024</v>
      </c>
      <c r="J23" s="82">
        <v>3525</v>
      </c>
      <c r="K23" s="82">
        <v>0</v>
      </c>
      <c r="L23" s="83">
        <f>SUM(D23:K23)</f>
        <v>1027309</v>
      </c>
    </row>
    <row r="24" spans="2:12" ht="21.75" customHeight="1">
      <c r="B24" s="419"/>
      <c r="C24" s="135" t="s">
        <v>164</v>
      </c>
      <c r="D24" s="82">
        <f>D20+D21</f>
        <v>5808627</v>
      </c>
      <c r="E24" s="82">
        <f>E20+E21-E22-E23</f>
        <v>682677</v>
      </c>
      <c r="F24" s="82">
        <f>F20+F21-F22-F23</f>
        <v>20763717</v>
      </c>
      <c r="G24" s="82">
        <f>G20+G21-G22-G23</f>
        <v>212134</v>
      </c>
      <c r="H24" s="82">
        <f>H20+H21-H22-H23</f>
        <v>921440</v>
      </c>
      <c r="I24" s="82">
        <f>I20+I21-I22-I23</f>
        <v>244933</v>
      </c>
      <c r="J24" s="82">
        <f>J20+J21-J23</f>
        <v>36786</v>
      </c>
      <c r="K24" s="82">
        <v>0</v>
      </c>
      <c r="L24" s="83">
        <f>SUM(D24:K24)</f>
        <v>28670314</v>
      </c>
    </row>
    <row r="25" spans="2:12" ht="14.25">
      <c r="B25" s="166"/>
    </row>
  </sheetData>
  <mergeCells count="12">
    <mergeCell ref="B5:B9"/>
    <mergeCell ref="B10:B14"/>
    <mergeCell ref="B15:B19"/>
    <mergeCell ref="B20:B24"/>
    <mergeCell ref="B1:L1"/>
    <mergeCell ref="B2:L2"/>
    <mergeCell ref="B3:B4"/>
    <mergeCell ref="C3:C4"/>
    <mergeCell ref="D3:D4"/>
    <mergeCell ref="E3:E4"/>
    <mergeCell ref="K3:K4"/>
    <mergeCell ref="L3:L4"/>
  </mergeCells>
  <printOptions horizontalCentered="1" verticalCentered="1"/>
  <pageMargins left="0.7" right="0.7" top="0.75" bottom="0.75" header="0.3" footer="0.3"/>
  <pageSetup paperSize="9" orientation="landscape" r:id="rId1"/>
  <headerFooter>
    <oddFooter>&amp;C24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24"/>
  <sheetViews>
    <sheetView rightToLeft="1" workbookViewId="0">
      <selection activeCell="N15" sqref="N15"/>
    </sheetView>
  </sheetViews>
  <sheetFormatPr defaultColWidth="9.140625" defaultRowHeight="12.75"/>
  <cols>
    <col min="1" max="1" width="2.7109375" style="11" customWidth="1"/>
    <col min="2" max="2" width="9.140625" style="11" customWidth="1"/>
    <col min="3" max="3" width="28.140625" style="11" customWidth="1"/>
    <col min="4" max="4" width="11" style="11" customWidth="1"/>
    <col min="5" max="5" width="10.42578125" style="11" customWidth="1"/>
    <col min="6" max="6" width="9.140625" style="11" customWidth="1"/>
    <col min="7" max="7" width="8.28515625" style="11" customWidth="1"/>
    <col min="8" max="8" width="10.7109375" style="11" customWidth="1"/>
    <col min="9" max="9" width="10.28515625" style="11" customWidth="1"/>
    <col min="10" max="10" width="11.5703125" style="11" customWidth="1"/>
    <col min="11" max="11" width="8.7109375" style="11" customWidth="1"/>
    <col min="12" max="12" width="12.85546875" style="11" customWidth="1"/>
    <col min="13" max="16384" width="9.140625" style="11"/>
  </cols>
  <sheetData>
    <row r="1" spans="1:12" ht="17.45" customHeight="1">
      <c r="A1" s="420" t="s">
        <v>302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</row>
    <row r="2" spans="1:12" ht="15">
      <c r="B2" s="430" t="s">
        <v>319</v>
      </c>
      <c r="C2" s="430"/>
    </row>
    <row r="3" spans="1:12" ht="17.25" customHeight="1">
      <c r="B3" s="419" t="s">
        <v>32</v>
      </c>
      <c r="C3" s="423" t="s">
        <v>64</v>
      </c>
      <c r="D3" s="423" t="s">
        <v>65</v>
      </c>
      <c r="E3" s="423" t="s">
        <v>66</v>
      </c>
      <c r="F3" s="133" t="s">
        <v>67</v>
      </c>
      <c r="G3" s="133" t="s">
        <v>151</v>
      </c>
      <c r="H3" s="133" t="s">
        <v>68</v>
      </c>
      <c r="I3" s="133" t="s">
        <v>69</v>
      </c>
      <c r="J3" s="133" t="s">
        <v>70</v>
      </c>
      <c r="K3" s="426" t="s">
        <v>71</v>
      </c>
      <c r="L3" s="427" t="s">
        <v>21</v>
      </c>
    </row>
    <row r="4" spans="1:12" ht="17.25" customHeight="1">
      <c r="B4" s="419"/>
      <c r="C4" s="423"/>
      <c r="D4" s="423"/>
      <c r="E4" s="423"/>
      <c r="F4" s="136" t="s">
        <v>72</v>
      </c>
      <c r="G4" s="136" t="s">
        <v>73</v>
      </c>
      <c r="H4" s="136" t="s">
        <v>74</v>
      </c>
      <c r="I4" s="136" t="s">
        <v>75</v>
      </c>
      <c r="J4" s="136" t="s">
        <v>76</v>
      </c>
      <c r="K4" s="429"/>
      <c r="L4" s="427"/>
    </row>
    <row r="5" spans="1:12" ht="21" customHeight="1">
      <c r="B5" s="419" t="s">
        <v>10</v>
      </c>
      <c r="C5" s="135" t="s">
        <v>77</v>
      </c>
      <c r="D5" s="84">
        <v>301103286</v>
      </c>
      <c r="E5" s="84">
        <v>27547862</v>
      </c>
      <c r="F5" s="84">
        <v>4522316</v>
      </c>
      <c r="G5" s="84">
        <v>1621542</v>
      </c>
      <c r="H5" s="84">
        <v>19148303</v>
      </c>
      <c r="I5" s="84">
        <v>4898642</v>
      </c>
      <c r="J5" s="84">
        <v>143859</v>
      </c>
      <c r="K5" s="84">
        <v>36435</v>
      </c>
      <c r="L5" s="85">
        <f t="shared" ref="L5:L22" si="0">SUM(D5:K5)</f>
        <v>359022245</v>
      </c>
    </row>
    <row r="6" spans="1:12" ht="21" customHeight="1">
      <c r="B6" s="419"/>
      <c r="C6" s="135" t="s">
        <v>78</v>
      </c>
      <c r="D6" s="84">
        <v>161967</v>
      </c>
      <c r="E6" s="82">
        <v>0</v>
      </c>
      <c r="F6" s="84">
        <v>74267</v>
      </c>
      <c r="G6" s="84">
        <v>10838</v>
      </c>
      <c r="H6" s="84">
        <v>51000</v>
      </c>
      <c r="I6" s="84">
        <v>164910</v>
      </c>
      <c r="J6" s="82">
        <v>0</v>
      </c>
      <c r="K6" s="82">
        <v>0</v>
      </c>
      <c r="L6" s="85">
        <f t="shared" si="0"/>
        <v>462982</v>
      </c>
    </row>
    <row r="7" spans="1:12" ht="21" customHeight="1">
      <c r="B7" s="419"/>
      <c r="C7" s="135" t="s">
        <v>200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3">
        <v>0</v>
      </c>
    </row>
    <row r="8" spans="1:12" ht="21" customHeight="1">
      <c r="B8" s="419"/>
      <c r="C8" s="135" t="s">
        <v>169</v>
      </c>
      <c r="D8" s="82">
        <v>0</v>
      </c>
      <c r="E8" s="84">
        <v>1101914</v>
      </c>
      <c r="F8" s="84">
        <v>180893</v>
      </c>
      <c r="G8" s="84">
        <v>65180</v>
      </c>
      <c r="H8" s="84">
        <v>1914830</v>
      </c>
      <c r="I8" s="84">
        <v>489864</v>
      </c>
      <c r="J8" s="84">
        <v>14386</v>
      </c>
      <c r="K8" s="84">
        <v>7287</v>
      </c>
      <c r="L8" s="85">
        <f t="shared" si="0"/>
        <v>3774354</v>
      </c>
    </row>
    <row r="9" spans="1:12" ht="21" customHeight="1">
      <c r="B9" s="419"/>
      <c r="C9" s="135" t="s">
        <v>164</v>
      </c>
      <c r="D9" s="84">
        <f>D5+D6</f>
        <v>301265253</v>
      </c>
      <c r="E9" s="84">
        <f>E5-E8</f>
        <v>26445948</v>
      </c>
      <c r="F9" s="84">
        <f>F5+F6-F8</f>
        <v>4415690</v>
      </c>
      <c r="G9" s="84">
        <f>G5+G6-G8</f>
        <v>1567200</v>
      </c>
      <c r="H9" s="84">
        <f>H5+H6-H8</f>
        <v>17284473</v>
      </c>
      <c r="I9" s="84">
        <f>I5+I6-I8</f>
        <v>4573688</v>
      </c>
      <c r="J9" s="84">
        <f>J5-J8</f>
        <v>129473</v>
      </c>
      <c r="K9" s="84">
        <f>K5-K8</f>
        <v>29148</v>
      </c>
      <c r="L9" s="85">
        <f>L5+L6-L8</f>
        <v>355710873</v>
      </c>
    </row>
    <row r="10" spans="1:12" ht="21" customHeight="1">
      <c r="B10" s="419" t="s">
        <v>11</v>
      </c>
      <c r="C10" s="135" t="s">
        <v>77</v>
      </c>
      <c r="D10" s="84">
        <v>29467299</v>
      </c>
      <c r="E10" s="84">
        <v>2178804</v>
      </c>
      <c r="F10" s="84">
        <v>1496289</v>
      </c>
      <c r="G10" s="84">
        <v>308147</v>
      </c>
      <c r="H10" s="84">
        <v>5444565</v>
      </c>
      <c r="I10" s="84">
        <v>2232652</v>
      </c>
      <c r="J10" s="84">
        <v>197062</v>
      </c>
      <c r="K10" s="82">
        <v>0</v>
      </c>
      <c r="L10" s="85">
        <f t="shared" si="0"/>
        <v>41324818</v>
      </c>
    </row>
    <row r="11" spans="1:12" ht="21" customHeight="1">
      <c r="B11" s="419"/>
      <c r="C11" s="135" t="s">
        <v>78</v>
      </c>
      <c r="D11" s="82">
        <v>0</v>
      </c>
      <c r="E11" s="84">
        <v>141692</v>
      </c>
      <c r="F11" s="84">
        <v>233354</v>
      </c>
      <c r="G11" s="82">
        <v>0</v>
      </c>
      <c r="H11" s="84">
        <v>283192</v>
      </c>
      <c r="I11" s="84">
        <v>267630</v>
      </c>
      <c r="J11" s="84">
        <v>9515</v>
      </c>
      <c r="K11" s="82">
        <v>0</v>
      </c>
      <c r="L11" s="85">
        <f t="shared" si="0"/>
        <v>935383</v>
      </c>
    </row>
    <row r="12" spans="1:12" ht="21" customHeight="1">
      <c r="B12" s="419"/>
      <c r="C12" s="135" t="s">
        <v>200</v>
      </c>
      <c r="D12" s="82">
        <v>0</v>
      </c>
      <c r="E12" s="82">
        <v>0</v>
      </c>
      <c r="F12" s="82">
        <v>0</v>
      </c>
      <c r="G12" s="82">
        <v>0</v>
      </c>
      <c r="H12" s="84">
        <v>12450</v>
      </c>
      <c r="I12" s="84">
        <v>37261</v>
      </c>
      <c r="J12" s="83">
        <v>0</v>
      </c>
      <c r="K12" s="82">
        <v>0</v>
      </c>
      <c r="L12" s="85">
        <f t="shared" si="0"/>
        <v>49711</v>
      </c>
    </row>
    <row r="13" spans="1:12" ht="21" customHeight="1">
      <c r="B13" s="419"/>
      <c r="C13" s="135" t="s">
        <v>169</v>
      </c>
      <c r="D13" s="82">
        <v>0</v>
      </c>
      <c r="E13" s="84">
        <v>87152</v>
      </c>
      <c r="F13" s="84">
        <v>59853</v>
      </c>
      <c r="G13" s="84">
        <v>12326</v>
      </c>
      <c r="H13" s="84">
        <v>536062</v>
      </c>
      <c r="I13" s="84">
        <v>223265</v>
      </c>
      <c r="J13" s="84">
        <v>19706</v>
      </c>
      <c r="K13" s="82">
        <v>0</v>
      </c>
      <c r="L13" s="85">
        <f t="shared" si="0"/>
        <v>938364</v>
      </c>
    </row>
    <row r="14" spans="1:12" ht="21" customHeight="1">
      <c r="B14" s="419"/>
      <c r="C14" s="135" t="s">
        <v>164</v>
      </c>
      <c r="D14" s="84">
        <f>D10</f>
        <v>29467299</v>
      </c>
      <c r="E14" s="84">
        <f>E10+E11-E13</f>
        <v>2233344</v>
      </c>
      <c r="F14" s="84">
        <f>F10+F11-F13</f>
        <v>1669790</v>
      </c>
      <c r="G14" s="84">
        <f>G10-G13</f>
        <v>295821</v>
      </c>
      <c r="H14" s="84">
        <f>H10+H11-H12-H13</f>
        <v>5179245</v>
      </c>
      <c r="I14" s="84">
        <f>I10+I11-I12-I13</f>
        <v>2239756</v>
      </c>
      <c r="J14" s="84">
        <f>J10+J11-J13</f>
        <v>186871</v>
      </c>
      <c r="K14" s="82">
        <v>0</v>
      </c>
      <c r="L14" s="85">
        <f t="shared" si="0"/>
        <v>41272126</v>
      </c>
    </row>
    <row r="15" spans="1:12" ht="21" customHeight="1">
      <c r="B15" s="419" t="s">
        <v>12</v>
      </c>
      <c r="C15" s="135" t="s">
        <v>77</v>
      </c>
      <c r="D15" s="86">
        <v>411411</v>
      </c>
      <c r="E15" s="86">
        <v>381667</v>
      </c>
      <c r="F15" s="86">
        <v>105944</v>
      </c>
      <c r="G15" s="86">
        <v>22</v>
      </c>
      <c r="H15" s="86">
        <v>175000</v>
      </c>
      <c r="I15" s="86">
        <v>90389</v>
      </c>
      <c r="J15" s="82">
        <v>0</v>
      </c>
      <c r="K15" s="82">
        <v>0</v>
      </c>
      <c r="L15" s="87">
        <f t="shared" si="0"/>
        <v>1164433</v>
      </c>
    </row>
    <row r="16" spans="1:12" ht="21" customHeight="1">
      <c r="B16" s="419"/>
      <c r="C16" s="135" t="s">
        <v>78</v>
      </c>
      <c r="D16" s="86">
        <v>222</v>
      </c>
      <c r="E16" s="86">
        <v>1111</v>
      </c>
      <c r="F16" s="86">
        <v>556</v>
      </c>
      <c r="G16" s="82">
        <v>0</v>
      </c>
      <c r="H16" s="82">
        <v>0</v>
      </c>
      <c r="I16" s="86">
        <v>278</v>
      </c>
      <c r="J16" s="82">
        <v>0</v>
      </c>
      <c r="K16" s="82">
        <v>0</v>
      </c>
      <c r="L16" s="87">
        <f t="shared" si="0"/>
        <v>2167</v>
      </c>
    </row>
    <row r="17" spans="2:12" ht="21" customHeight="1">
      <c r="B17" s="419"/>
      <c r="C17" s="135" t="s">
        <v>200</v>
      </c>
      <c r="D17" s="86">
        <v>211</v>
      </c>
      <c r="E17" s="82">
        <v>0</v>
      </c>
      <c r="F17" s="86">
        <v>1000</v>
      </c>
      <c r="G17" s="82">
        <v>0</v>
      </c>
      <c r="H17" s="86">
        <v>2222</v>
      </c>
      <c r="I17" s="86">
        <v>1111</v>
      </c>
      <c r="J17" s="82">
        <v>0</v>
      </c>
      <c r="K17" s="82">
        <v>0</v>
      </c>
      <c r="L17" s="87">
        <f t="shared" si="0"/>
        <v>4544</v>
      </c>
    </row>
    <row r="18" spans="2:12" ht="21" customHeight="1">
      <c r="B18" s="419"/>
      <c r="C18" s="135" t="s">
        <v>169</v>
      </c>
      <c r="D18" s="82">
        <v>0</v>
      </c>
      <c r="E18" s="86">
        <v>15267</v>
      </c>
      <c r="F18" s="86">
        <v>4193</v>
      </c>
      <c r="G18" s="86">
        <v>1</v>
      </c>
      <c r="H18" s="86">
        <v>17500</v>
      </c>
      <c r="I18" s="86">
        <v>9039</v>
      </c>
      <c r="J18" s="82">
        <v>0</v>
      </c>
      <c r="K18" s="82">
        <v>0</v>
      </c>
      <c r="L18" s="87">
        <f t="shared" si="0"/>
        <v>46000</v>
      </c>
    </row>
    <row r="19" spans="2:12" ht="21" customHeight="1">
      <c r="B19" s="419"/>
      <c r="C19" s="135" t="s">
        <v>165</v>
      </c>
      <c r="D19" s="86">
        <f>D15+D16-D17</f>
        <v>411422</v>
      </c>
      <c r="E19" s="86">
        <f>E15+E16-E18</f>
        <v>367511</v>
      </c>
      <c r="F19" s="86">
        <f>F15+F16-F17-F18</f>
        <v>101307</v>
      </c>
      <c r="G19" s="86">
        <f>G15-G18</f>
        <v>21</v>
      </c>
      <c r="H19" s="86">
        <f>H15-H17-H18</f>
        <v>155278</v>
      </c>
      <c r="I19" s="86">
        <f>I15+I16-I17-I18</f>
        <v>80517</v>
      </c>
      <c r="J19" s="82">
        <v>0</v>
      </c>
      <c r="K19" s="82">
        <v>0</v>
      </c>
      <c r="L19" s="87">
        <f t="shared" si="0"/>
        <v>1116056</v>
      </c>
    </row>
    <row r="20" spans="2:12" ht="21" customHeight="1">
      <c r="B20" s="419" t="s">
        <v>13</v>
      </c>
      <c r="C20" s="135" t="s">
        <v>152</v>
      </c>
      <c r="D20" s="86">
        <v>35086667</v>
      </c>
      <c r="E20" s="86">
        <v>1761273</v>
      </c>
      <c r="F20" s="86">
        <v>903000</v>
      </c>
      <c r="G20" s="86">
        <v>1668500</v>
      </c>
      <c r="H20" s="86">
        <v>1750166.6666666656</v>
      </c>
      <c r="I20" s="86">
        <v>30577823</v>
      </c>
      <c r="J20" s="86">
        <v>125367</v>
      </c>
      <c r="K20" s="86">
        <v>4650</v>
      </c>
      <c r="L20" s="87">
        <f t="shared" si="0"/>
        <v>71877446.666666657</v>
      </c>
    </row>
    <row r="21" spans="2:12" ht="21" customHeight="1">
      <c r="B21" s="419"/>
      <c r="C21" s="135" t="s">
        <v>78</v>
      </c>
      <c r="D21" s="86">
        <v>1000</v>
      </c>
      <c r="E21" s="86">
        <v>34000</v>
      </c>
      <c r="F21" s="86">
        <v>30750</v>
      </c>
      <c r="G21" s="86">
        <v>37500</v>
      </c>
      <c r="H21" s="86">
        <v>117500</v>
      </c>
      <c r="I21" s="86">
        <v>152017</v>
      </c>
      <c r="J21" s="86">
        <v>8750</v>
      </c>
      <c r="K21" s="82">
        <v>0</v>
      </c>
      <c r="L21" s="87">
        <f t="shared" si="0"/>
        <v>381517</v>
      </c>
    </row>
    <row r="22" spans="2:12" ht="21" customHeight="1">
      <c r="B22" s="419"/>
      <c r="C22" s="135" t="s">
        <v>200</v>
      </c>
      <c r="D22" s="86">
        <v>99.999999999999943</v>
      </c>
      <c r="E22" s="86">
        <v>3000</v>
      </c>
      <c r="F22" s="82">
        <v>0</v>
      </c>
      <c r="G22" s="86">
        <v>3500</v>
      </c>
      <c r="H22" s="86">
        <v>5250</v>
      </c>
      <c r="I22" s="86">
        <v>4103</v>
      </c>
      <c r="J22" s="82">
        <v>0</v>
      </c>
      <c r="K22" s="82">
        <v>0</v>
      </c>
      <c r="L22" s="87">
        <f t="shared" si="0"/>
        <v>15953</v>
      </c>
    </row>
    <row r="23" spans="2:12" ht="21" customHeight="1">
      <c r="B23" s="419"/>
      <c r="C23" s="135" t="s">
        <v>169</v>
      </c>
      <c r="D23" s="82">
        <v>0</v>
      </c>
      <c r="E23" s="86">
        <v>70249</v>
      </c>
      <c r="F23" s="86">
        <v>36120</v>
      </c>
      <c r="G23" s="86">
        <v>66740</v>
      </c>
      <c r="H23" s="86">
        <v>175017</v>
      </c>
      <c r="I23" s="86">
        <v>3057782</v>
      </c>
      <c r="J23" s="86">
        <v>12217</v>
      </c>
      <c r="K23" s="86">
        <v>930</v>
      </c>
      <c r="L23" s="87">
        <f>SUM(E23:K23)</f>
        <v>3419055</v>
      </c>
    </row>
    <row r="24" spans="2:12" ht="21" customHeight="1">
      <c r="B24" s="419"/>
      <c r="C24" s="135" t="s">
        <v>164</v>
      </c>
      <c r="D24" s="86">
        <f>D20+D21-D22</f>
        <v>35087567</v>
      </c>
      <c r="E24" s="86">
        <f>E20+E21-E22-E23</f>
        <v>1722024</v>
      </c>
      <c r="F24" s="86">
        <f>F20+F21-F23</f>
        <v>897630</v>
      </c>
      <c r="G24" s="86">
        <f>G20+G21-G22-G23</f>
        <v>1635760</v>
      </c>
      <c r="H24" s="86">
        <f>H20+H21-H22-H23</f>
        <v>1687399.6666666656</v>
      </c>
      <c r="I24" s="86">
        <f>I20+I21-I22-I23</f>
        <v>27667955</v>
      </c>
      <c r="J24" s="86">
        <f>J20+J21-J23</f>
        <v>121900</v>
      </c>
      <c r="K24" s="86">
        <f>K20-K23</f>
        <v>3720</v>
      </c>
      <c r="L24" s="87">
        <f>SUM(D24:K24)</f>
        <v>68823955.666666657</v>
      </c>
    </row>
  </sheetData>
  <mergeCells count="12">
    <mergeCell ref="A1:L1"/>
    <mergeCell ref="B15:B19"/>
    <mergeCell ref="B20:B24"/>
    <mergeCell ref="B10:B14"/>
    <mergeCell ref="B5:B9"/>
    <mergeCell ref="D3:D4"/>
    <mergeCell ref="E3:E4"/>
    <mergeCell ref="L3:L4"/>
    <mergeCell ref="K3:K4"/>
    <mergeCell ref="B2:C2"/>
    <mergeCell ref="B3:B4"/>
    <mergeCell ref="C3:C4"/>
  </mergeCells>
  <printOptions horizontalCentered="1" verticalCentered="1"/>
  <pageMargins left="0.7" right="0.7" top="0.75" bottom="0.75" header="0.3" footer="0.3"/>
  <pageSetup paperSize="9" orientation="landscape" r:id="rId1"/>
  <headerFooter>
    <oddFooter>&amp;C25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24"/>
  <sheetViews>
    <sheetView rightToLeft="1" topLeftCell="A16" workbookViewId="0">
      <selection activeCell="M12" sqref="M12"/>
    </sheetView>
  </sheetViews>
  <sheetFormatPr defaultColWidth="9.140625" defaultRowHeight="12.75"/>
  <cols>
    <col min="1" max="1" width="2.7109375" style="11" customWidth="1"/>
    <col min="2" max="2" width="9.140625" style="11" customWidth="1"/>
    <col min="3" max="3" width="28.140625" style="11" customWidth="1"/>
    <col min="4" max="4" width="11" style="11" customWidth="1"/>
    <col min="5" max="5" width="10.42578125" style="11" customWidth="1"/>
    <col min="6" max="6" width="9.140625" style="11" customWidth="1"/>
    <col min="7" max="7" width="8.28515625" style="11" customWidth="1"/>
    <col min="8" max="8" width="10.7109375" style="11" customWidth="1"/>
    <col min="9" max="9" width="10.28515625" style="11" customWidth="1"/>
    <col min="10" max="10" width="11" style="11" customWidth="1"/>
    <col min="11" max="11" width="8.7109375" style="11" customWidth="1"/>
    <col min="12" max="12" width="12.85546875" style="11" customWidth="1"/>
    <col min="13" max="13" width="16.85546875" style="11" customWidth="1"/>
    <col min="14" max="16384" width="9.140625" style="11"/>
  </cols>
  <sheetData>
    <row r="1" spans="1:13" ht="15.75">
      <c r="A1" s="420" t="s">
        <v>302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</row>
    <row r="2" spans="1:13" ht="15">
      <c r="B2" s="430" t="s">
        <v>319</v>
      </c>
      <c r="C2" s="430"/>
    </row>
    <row r="3" spans="1:13" ht="32.25" customHeight="1">
      <c r="B3" s="419" t="s">
        <v>32</v>
      </c>
      <c r="C3" s="423" t="s">
        <v>64</v>
      </c>
      <c r="D3" s="423" t="s">
        <v>65</v>
      </c>
      <c r="E3" s="423" t="s">
        <v>66</v>
      </c>
      <c r="F3" s="270" t="s">
        <v>67</v>
      </c>
      <c r="G3" s="270" t="s">
        <v>151</v>
      </c>
      <c r="H3" s="270" t="s">
        <v>68</v>
      </c>
      <c r="I3" s="270" t="s">
        <v>69</v>
      </c>
      <c r="J3" s="292" t="s">
        <v>70</v>
      </c>
      <c r="K3" s="426" t="s">
        <v>71</v>
      </c>
      <c r="L3" s="427" t="s">
        <v>21</v>
      </c>
    </row>
    <row r="4" spans="1:13" ht="17.25" customHeight="1">
      <c r="B4" s="419"/>
      <c r="C4" s="423"/>
      <c r="D4" s="423"/>
      <c r="E4" s="423"/>
      <c r="F4" s="136" t="s">
        <v>72</v>
      </c>
      <c r="G4" s="136" t="s">
        <v>73</v>
      </c>
      <c r="H4" s="136" t="s">
        <v>74</v>
      </c>
      <c r="I4" s="136" t="s">
        <v>75</v>
      </c>
      <c r="J4" s="136" t="s">
        <v>76</v>
      </c>
      <c r="K4" s="429"/>
      <c r="L4" s="427"/>
    </row>
    <row r="5" spans="1:13" ht="21" customHeight="1">
      <c r="B5" s="419" t="s">
        <v>14</v>
      </c>
      <c r="C5" s="135" t="s">
        <v>152</v>
      </c>
      <c r="D5" s="84">
        <v>664508878</v>
      </c>
      <c r="E5" s="84">
        <v>411732533</v>
      </c>
      <c r="F5" s="84">
        <v>55231249</v>
      </c>
      <c r="G5" s="83">
        <v>0</v>
      </c>
      <c r="H5" s="84">
        <v>138776080</v>
      </c>
      <c r="I5" s="84">
        <v>768670617</v>
      </c>
      <c r="J5" s="83">
        <v>0</v>
      </c>
      <c r="K5" s="83">
        <v>0</v>
      </c>
      <c r="L5" s="85">
        <f>D5+E5+F5+H5+I5</f>
        <v>2038919357</v>
      </c>
      <c r="M5" s="294"/>
    </row>
    <row r="6" spans="1:13" ht="21" customHeight="1">
      <c r="B6" s="419"/>
      <c r="C6" s="135" t="s">
        <v>78</v>
      </c>
      <c r="D6" s="84">
        <v>54888889</v>
      </c>
      <c r="E6" s="83">
        <v>0</v>
      </c>
      <c r="F6" s="84">
        <v>7410</v>
      </c>
      <c r="G6" s="83">
        <v>0</v>
      </c>
      <c r="H6" s="83">
        <v>0</v>
      </c>
      <c r="I6" s="84">
        <v>73439</v>
      </c>
      <c r="J6" s="83">
        <v>0</v>
      </c>
      <c r="K6" s="83">
        <v>0</v>
      </c>
      <c r="L6" s="85">
        <f>SUM(D6:K6)</f>
        <v>54969738</v>
      </c>
      <c r="M6" s="230"/>
    </row>
    <row r="7" spans="1:13" ht="21" customHeight="1">
      <c r="B7" s="419"/>
      <c r="C7" s="135" t="s">
        <v>200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4">
        <v>33408</v>
      </c>
      <c r="J7" s="83">
        <v>0</v>
      </c>
      <c r="K7" s="83">
        <v>0</v>
      </c>
      <c r="L7" s="85">
        <f>SUM(I7:K7)</f>
        <v>33408</v>
      </c>
    </row>
    <row r="8" spans="1:13" ht="21" customHeight="1">
      <c r="B8" s="419"/>
      <c r="C8" s="135" t="s">
        <v>169</v>
      </c>
      <c r="D8" s="83">
        <v>0</v>
      </c>
      <c r="E8" s="84">
        <v>16469301</v>
      </c>
      <c r="F8" s="84">
        <v>2209250</v>
      </c>
      <c r="G8" s="83">
        <v>0</v>
      </c>
      <c r="H8" s="84">
        <f>H5*0.1</f>
        <v>13877608</v>
      </c>
      <c r="I8" s="84">
        <v>76867062</v>
      </c>
      <c r="J8" s="83">
        <v>0</v>
      </c>
      <c r="K8" s="83">
        <v>0</v>
      </c>
      <c r="L8" s="85">
        <f>SUM(E8:K8)</f>
        <v>109423221</v>
      </c>
    </row>
    <row r="9" spans="1:13" ht="21" customHeight="1">
      <c r="B9" s="419"/>
      <c r="C9" s="135" t="s">
        <v>164</v>
      </c>
      <c r="D9" s="84">
        <f>D5+D6</f>
        <v>719397767</v>
      </c>
      <c r="E9" s="84">
        <f>E5-E8</f>
        <v>395263232</v>
      </c>
      <c r="F9" s="84">
        <f>F5+F6-F8</f>
        <v>53029409</v>
      </c>
      <c r="G9" s="83">
        <v>0</v>
      </c>
      <c r="H9" s="84">
        <f>H5-H8</f>
        <v>124898472</v>
      </c>
      <c r="I9" s="84">
        <f>I5+I6-I7-I8</f>
        <v>691843586</v>
      </c>
      <c r="J9" s="83">
        <v>0</v>
      </c>
      <c r="K9" s="83">
        <v>0</v>
      </c>
      <c r="L9" s="85">
        <f>SUM(D9:K9)</f>
        <v>1984432466</v>
      </c>
    </row>
    <row r="10" spans="1:13" ht="21" customHeight="1">
      <c r="B10" s="419" t="s">
        <v>15</v>
      </c>
      <c r="C10" s="135" t="s">
        <v>152</v>
      </c>
      <c r="D10" s="84">
        <v>69000</v>
      </c>
      <c r="E10" s="84">
        <v>22000</v>
      </c>
      <c r="F10" s="84">
        <v>34500</v>
      </c>
      <c r="G10" s="84">
        <v>150</v>
      </c>
      <c r="H10" s="84">
        <v>84000</v>
      </c>
      <c r="I10" s="84">
        <v>62600</v>
      </c>
      <c r="J10" s="84">
        <v>7560</v>
      </c>
      <c r="K10" s="84">
        <v>500</v>
      </c>
      <c r="L10" s="85">
        <f>SUM(D10:K10)</f>
        <v>280310</v>
      </c>
    </row>
    <row r="11" spans="1:13" ht="21" customHeight="1">
      <c r="B11" s="419"/>
      <c r="C11" s="135" t="s">
        <v>78</v>
      </c>
      <c r="D11" s="83">
        <v>0</v>
      </c>
      <c r="E11" s="83">
        <v>0</v>
      </c>
      <c r="F11" s="84">
        <v>100</v>
      </c>
      <c r="G11" s="83">
        <v>0</v>
      </c>
      <c r="H11" s="84">
        <v>4100</v>
      </c>
      <c r="I11" s="84">
        <v>2300</v>
      </c>
      <c r="J11" s="84">
        <v>1000</v>
      </c>
      <c r="K11" s="83">
        <v>0</v>
      </c>
      <c r="L11" s="85">
        <f>SUM(F11:K11)</f>
        <v>7500</v>
      </c>
    </row>
    <row r="12" spans="1:13" ht="21" customHeight="1">
      <c r="B12" s="419"/>
      <c r="C12" s="135" t="s">
        <v>200</v>
      </c>
      <c r="D12" s="83">
        <v>0</v>
      </c>
      <c r="E12" s="83">
        <v>0</v>
      </c>
      <c r="F12" s="83">
        <v>0</v>
      </c>
      <c r="G12" s="83">
        <v>0</v>
      </c>
      <c r="H12" s="84">
        <v>250</v>
      </c>
      <c r="I12" s="84">
        <v>1000</v>
      </c>
      <c r="J12" s="83">
        <v>0</v>
      </c>
      <c r="K12" s="83">
        <v>0</v>
      </c>
      <c r="L12" s="85">
        <f>SUM(H12:K12)</f>
        <v>1250</v>
      </c>
    </row>
    <row r="13" spans="1:13" ht="21" customHeight="1">
      <c r="B13" s="419"/>
      <c r="C13" s="135" t="s">
        <v>169</v>
      </c>
      <c r="D13" s="83">
        <v>0</v>
      </c>
      <c r="E13" s="84">
        <v>880</v>
      </c>
      <c r="F13" s="84">
        <v>1380</v>
      </c>
      <c r="G13" s="84">
        <v>6</v>
      </c>
      <c r="H13" s="84">
        <v>8400</v>
      </c>
      <c r="I13" s="84">
        <v>6260</v>
      </c>
      <c r="J13" s="84">
        <v>756</v>
      </c>
      <c r="K13" s="84">
        <v>100</v>
      </c>
      <c r="L13" s="85">
        <f>SUM(E13:K13)</f>
        <v>17782</v>
      </c>
    </row>
    <row r="14" spans="1:13" ht="21" customHeight="1">
      <c r="B14" s="419"/>
      <c r="C14" s="135" t="s">
        <v>164</v>
      </c>
      <c r="D14" s="84">
        <f>D10</f>
        <v>69000</v>
      </c>
      <c r="E14" s="84">
        <f>E10-E13</f>
        <v>21120</v>
      </c>
      <c r="F14" s="84">
        <f>F10+F11-F13</f>
        <v>33220</v>
      </c>
      <c r="G14" s="84">
        <f>G10-G13</f>
        <v>144</v>
      </c>
      <c r="H14" s="84">
        <f>H10+H11-H12-H13</f>
        <v>79450</v>
      </c>
      <c r="I14" s="84">
        <f>I10+I11-I12-I13</f>
        <v>57640</v>
      </c>
      <c r="J14" s="84">
        <f>J10+J11-J13</f>
        <v>7804</v>
      </c>
      <c r="K14" s="84">
        <f>K10-K13</f>
        <v>400</v>
      </c>
      <c r="L14" s="85">
        <f>SUM(D14:K14)</f>
        <v>268778</v>
      </c>
    </row>
    <row r="15" spans="1:13" ht="21" customHeight="1">
      <c r="B15" s="431" t="s">
        <v>42</v>
      </c>
      <c r="C15" s="135" t="s">
        <v>77</v>
      </c>
      <c r="D15" s="84">
        <v>140000</v>
      </c>
      <c r="E15" s="83">
        <v>0</v>
      </c>
      <c r="F15" s="84">
        <v>13250</v>
      </c>
      <c r="G15" s="83">
        <v>0</v>
      </c>
      <c r="H15" s="84">
        <v>19000</v>
      </c>
      <c r="I15" s="84">
        <v>8000</v>
      </c>
      <c r="J15" s="83">
        <v>0</v>
      </c>
      <c r="K15" s="83">
        <v>0</v>
      </c>
      <c r="L15" s="85">
        <f>SUM(D15:K15)</f>
        <v>180250</v>
      </c>
    </row>
    <row r="16" spans="1:13" ht="21" customHeight="1">
      <c r="B16" s="431"/>
      <c r="C16" s="135" t="s">
        <v>78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</row>
    <row r="17" spans="2:12" ht="21" customHeight="1">
      <c r="B17" s="431"/>
      <c r="C17" s="135" t="s">
        <v>200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</row>
    <row r="18" spans="2:12" ht="21" customHeight="1">
      <c r="B18" s="431"/>
      <c r="C18" s="135" t="s">
        <v>169</v>
      </c>
      <c r="D18" s="83">
        <v>0</v>
      </c>
      <c r="E18" s="83">
        <v>0</v>
      </c>
      <c r="F18" s="84">
        <v>530</v>
      </c>
      <c r="G18" s="83">
        <v>0</v>
      </c>
      <c r="H18" s="84">
        <v>1900</v>
      </c>
      <c r="I18" s="84">
        <v>799.99999999999989</v>
      </c>
      <c r="J18" s="83">
        <v>0</v>
      </c>
      <c r="K18" s="83">
        <v>0</v>
      </c>
      <c r="L18" s="85">
        <f>SUM(F18:K18)</f>
        <v>3230</v>
      </c>
    </row>
    <row r="19" spans="2:12" ht="21" customHeight="1">
      <c r="B19" s="431"/>
      <c r="C19" s="135" t="s">
        <v>165</v>
      </c>
      <c r="D19" s="84">
        <f>D15</f>
        <v>140000</v>
      </c>
      <c r="E19" s="83">
        <v>0</v>
      </c>
      <c r="F19" s="84">
        <f>F15-F18</f>
        <v>12720</v>
      </c>
      <c r="G19" s="83">
        <v>0</v>
      </c>
      <c r="H19" s="84">
        <f>H15-H18</f>
        <v>17100</v>
      </c>
      <c r="I19" s="84">
        <f>I15-I18</f>
        <v>7200</v>
      </c>
      <c r="J19" s="83">
        <v>0</v>
      </c>
      <c r="K19" s="83">
        <v>0</v>
      </c>
      <c r="L19" s="85">
        <f>SUM(D19:K19)</f>
        <v>177020</v>
      </c>
    </row>
    <row r="20" spans="2:12" ht="21" customHeight="1">
      <c r="B20" s="431" t="s">
        <v>40</v>
      </c>
      <c r="C20" s="135" t="s">
        <v>152</v>
      </c>
      <c r="D20" s="84">
        <v>208000</v>
      </c>
      <c r="E20" s="84">
        <v>39000</v>
      </c>
      <c r="F20" s="84">
        <v>191000</v>
      </c>
      <c r="G20" s="84">
        <v>53000</v>
      </c>
      <c r="H20" s="84">
        <v>100000</v>
      </c>
      <c r="I20" s="84">
        <v>48500</v>
      </c>
      <c r="J20" s="84">
        <v>5000</v>
      </c>
      <c r="K20" s="83">
        <v>0</v>
      </c>
      <c r="L20" s="85">
        <f>SUM(D20:K20)</f>
        <v>644500</v>
      </c>
    </row>
    <row r="21" spans="2:12" ht="21" customHeight="1">
      <c r="B21" s="431"/>
      <c r="C21" s="135" t="s">
        <v>78</v>
      </c>
      <c r="D21" s="83">
        <v>0</v>
      </c>
      <c r="E21" s="83">
        <v>0</v>
      </c>
      <c r="F21" s="83">
        <v>0</v>
      </c>
      <c r="G21" s="84">
        <v>6500</v>
      </c>
      <c r="H21" s="82">
        <v>0</v>
      </c>
      <c r="I21" s="84">
        <v>2650</v>
      </c>
      <c r="J21" s="84">
        <v>500</v>
      </c>
      <c r="K21" s="83">
        <v>0</v>
      </c>
      <c r="L21" s="85">
        <f>SUM(G21:K21)</f>
        <v>9650</v>
      </c>
    </row>
    <row r="22" spans="2:12" ht="21" customHeight="1">
      <c r="B22" s="431"/>
      <c r="C22" s="135" t="s">
        <v>200</v>
      </c>
      <c r="D22" s="83">
        <v>0</v>
      </c>
      <c r="E22" s="83">
        <v>0</v>
      </c>
      <c r="F22" s="83">
        <v>0</v>
      </c>
      <c r="G22" s="84">
        <v>4000</v>
      </c>
      <c r="H22" s="84">
        <v>5000</v>
      </c>
      <c r="I22" s="84">
        <v>4950</v>
      </c>
      <c r="J22" s="84">
        <v>800</v>
      </c>
      <c r="K22" s="83">
        <v>0</v>
      </c>
      <c r="L22" s="85">
        <f>SUM(G22:K22)</f>
        <v>14750</v>
      </c>
    </row>
    <row r="23" spans="2:12" ht="21" customHeight="1">
      <c r="B23" s="431"/>
      <c r="C23" s="135" t="s">
        <v>169</v>
      </c>
      <c r="D23" s="83">
        <v>0</v>
      </c>
      <c r="E23" s="84">
        <v>1560</v>
      </c>
      <c r="F23" s="84">
        <v>7640</v>
      </c>
      <c r="G23" s="84">
        <v>2120</v>
      </c>
      <c r="H23" s="84">
        <v>10000</v>
      </c>
      <c r="I23" s="84">
        <v>4850</v>
      </c>
      <c r="J23" s="84">
        <v>500</v>
      </c>
      <c r="K23" s="83">
        <v>0</v>
      </c>
      <c r="L23" s="85">
        <f t="shared" ref="L23:L24" si="0">SUM(D23:K23)</f>
        <v>26670</v>
      </c>
    </row>
    <row r="24" spans="2:12" ht="21" customHeight="1">
      <c r="B24" s="431"/>
      <c r="C24" s="135" t="s">
        <v>164</v>
      </c>
      <c r="D24" s="84">
        <f>D20</f>
        <v>208000</v>
      </c>
      <c r="E24" s="84">
        <f>E20-E23</f>
        <v>37440</v>
      </c>
      <c r="F24" s="84">
        <f>F20-F23</f>
        <v>183360</v>
      </c>
      <c r="G24" s="84">
        <f>G20+G21-G22-G23</f>
        <v>53380</v>
      </c>
      <c r="H24" s="84">
        <f>H20-H22-H23</f>
        <v>85000</v>
      </c>
      <c r="I24" s="84">
        <f>I20+I21-I22-I23</f>
        <v>41350</v>
      </c>
      <c r="J24" s="84">
        <f>J20+J21-J22-J23</f>
        <v>4200</v>
      </c>
      <c r="K24" s="83">
        <v>0</v>
      </c>
      <c r="L24" s="85">
        <f t="shared" si="0"/>
        <v>612730</v>
      </c>
    </row>
  </sheetData>
  <mergeCells count="12">
    <mergeCell ref="A1:L1"/>
    <mergeCell ref="L3:L4"/>
    <mergeCell ref="B5:B9"/>
    <mergeCell ref="B10:B14"/>
    <mergeCell ref="B15:B19"/>
    <mergeCell ref="B20:B24"/>
    <mergeCell ref="K3:K4"/>
    <mergeCell ref="B2:C2"/>
    <mergeCell ref="B3:B4"/>
    <mergeCell ref="C3:C4"/>
    <mergeCell ref="D3:D4"/>
    <mergeCell ref="E3:E4"/>
  </mergeCells>
  <pageMargins left="0.7" right="0.7" top="0.75" bottom="0.75" header="0.3" footer="0.3"/>
  <pageSetup paperSize="9" orientation="landscape" r:id="rId1"/>
  <headerFooter>
    <oddFooter>&amp;C26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Q34"/>
  <sheetViews>
    <sheetView rightToLeft="1" topLeftCell="B10" workbookViewId="0">
      <selection activeCell="M13" sqref="M13"/>
    </sheetView>
  </sheetViews>
  <sheetFormatPr defaultColWidth="9.140625" defaultRowHeight="12.75"/>
  <cols>
    <col min="1" max="1" width="2.42578125" style="11" customWidth="1"/>
    <col min="2" max="2" width="9.42578125" style="11" customWidth="1"/>
    <col min="3" max="3" width="26.85546875" style="11" customWidth="1"/>
    <col min="4" max="4" width="12.42578125" style="11" customWidth="1"/>
    <col min="5" max="5" width="11.7109375" style="11" customWidth="1"/>
    <col min="6" max="6" width="10.5703125" style="11" customWidth="1"/>
    <col min="7" max="7" width="8.42578125" style="11" customWidth="1"/>
    <col min="8" max="8" width="11" style="11" customWidth="1"/>
    <col min="9" max="9" width="11.42578125" style="11" customWidth="1"/>
    <col min="10" max="10" width="12.5703125" style="11" customWidth="1"/>
    <col min="11" max="11" width="8.140625" style="11" customWidth="1"/>
    <col min="12" max="12" width="11.140625" style="11" customWidth="1"/>
    <col min="13" max="13" width="10" style="11" bestFit="1" customWidth="1"/>
    <col min="14" max="15" width="11" style="11" bestFit="1" customWidth="1"/>
    <col min="16" max="16384" width="9.140625" style="11"/>
  </cols>
  <sheetData>
    <row r="1" spans="2:17" ht="15.75">
      <c r="B1" s="420" t="s">
        <v>302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</row>
    <row r="2" spans="2:17" ht="15">
      <c r="B2" s="430" t="s">
        <v>319</v>
      </c>
      <c r="C2" s="430"/>
    </row>
    <row r="3" spans="2:17" ht="17.25" customHeight="1">
      <c r="B3" s="419" t="s">
        <v>32</v>
      </c>
      <c r="C3" s="423" t="s">
        <v>64</v>
      </c>
      <c r="D3" s="423" t="s">
        <v>65</v>
      </c>
      <c r="E3" s="423" t="s">
        <v>66</v>
      </c>
      <c r="F3" s="133" t="s">
        <v>67</v>
      </c>
      <c r="G3" s="133" t="s">
        <v>151</v>
      </c>
      <c r="H3" s="133" t="s">
        <v>68</v>
      </c>
      <c r="I3" s="133" t="s">
        <v>69</v>
      </c>
      <c r="J3" s="133" t="s">
        <v>70</v>
      </c>
      <c r="K3" s="426" t="s">
        <v>71</v>
      </c>
      <c r="L3" s="427" t="s">
        <v>21</v>
      </c>
    </row>
    <row r="4" spans="2:17" ht="17.25" customHeight="1">
      <c r="B4" s="419"/>
      <c r="C4" s="423"/>
      <c r="D4" s="423"/>
      <c r="E4" s="423"/>
      <c r="F4" s="136" t="s">
        <v>72</v>
      </c>
      <c r="G4" s="136" t="s">
        <v>73</v>
      </c>
      <c r="H4" s="136" t="s">
        <v>74</v>
      </c>
      <c r="I4" s="136" t="s">
        <v>75</v>
      </c>
      <c r="J4" s="136" t="s">
        <v>76</v>
      </c>
      <c r="K4" s="429"/>
      <c r="L4" s="427"/>
    </row>
    <row r="5" spans="2:17" ht="19.5" customHeight="1">
      <c r="B5" s="419" t="s">
        <v>18</v>
      </c>
      <c r="C5" s="135" t="s">
        <v>152</v>
      </c>
      <c r="D5" s="86">
        <v>863000</v>
      </c>
      <c r="E5" s="86">
        <v>715250</v>
      </c>
      <c r="F5" s="86">
        <v>75050</v>
      </c>
      <c r="G5" s="86">
        <v>892699.99999999942</v>
      </c>
      <c r="H5" s="86">
        <v>137450</v>
      </c>
      <c r="I5" s="86">
        <v>106749.99999999996</v>
      </c>
      <c r="J5" s="86">
        <v>525</v>
      </c>
      <c r="K5" s="86">
        <v>700</v>
      </c>
      <c r="L5" s="87">
        <f t="shared" ref="L5:L10" si="0">SUM(D5:K5)</f>
        <v>2791424.9999999995</v>
      </c>
    </row>
    <row r="6" spans="2:17" ht="19.5" customHeight="1">
      <c r="B6" s="419"/>
      <c r="C6" s="135" t="s">
        <v>78</v>
      </c>
      <c r="D6" s="86">
        <v>6500</v>
      </c>
      <c r="E6" s="86">
        <v>3900</v>
      </c>
      <c r="F6" s="86">
        <v>3300</v>
      </c>
      <c r="G6" s="86">
        <v>3450</v>
      </c>
      <c r="H6" s="83">
        <v>0</v>
      </c>
      <c r="I6" s="86">
        <v>3500</v>
      </c>
      <c r="J6" s="83">
        <v>0</v>
      </c>
      <c r="K6" s="86">
        <v>100</v>
      </c>
      <c r="L6" s="87">
        <f t="shared" si="0"/>
        <v>20750</v>
      </c>
    </row>
    <row r="7" spans="2:17" ht="19.5" customHeight="1">
      <c r="B7" s="419"/>
      <c r="C7" s="135" t="s">
        <v>200</v>
      </c>
      <c r="D7" s="86">
        <v>299.99999999999994</v>
      </c>
      <c r="E7" s="86">
        <v>200</v>
      </c>
      <c r="F7" s="83">
        <v>0</v>
      </c>
      <c r="G7" s="83">
        <v>0</v>
      </c>
      <c r="H7" s="83">
        <v>0</v>
      </c>
      <c r="I7" s="86">
        <v>250</v>
      </c>
      <c r="J7" s="83">
        <v>0</v>
      </c>
      <c r="K7" s="83">
        <v>0</v>
      </c>
      <c r="L7" s="87">
        <f t="shared" si="0"/>
        <v>750</v>
      </c>
    </row>
    <row r="8" spans="2:17" ht="19.5" customHeight="1">
      <c r="B8" s="419"/>
      <c r="C8" s="135" t="s">
        <v>169</v>
      </c>
      <c r="D8" s="83">
        <v>0</v>
      </c>
      <c r="E8" s="86">
        <v>28610</v>
      </c>
      <c r="F8" s="86">
        <v>3002</v>
      </c>
      <c r="G8" s="86">
        <v>35708</v>
      </c>
      <c r="H8" s="86">
        <v>13745</v>
      </c>
      <c r="I8" s="86">
        <v>10675</v>
      </c>
      <c r="J8" s="86">
        <v>52</v>
      </c>
      <c r="K8" s="86">
        <v>140</v>
      </c>
      <c r="L8" s="87">
        <f t="shared" si="0"/>
        <v>91932</v>
      </c>
    </row>
    <row r="9" spans="2:17" ht="19.5" customHeight="1">
      <c r="B9" s="419"/>
      <c r="C9" s="135" t="s">
        <v>164</v>
      </c>
      <c r="D9" s="86">
        <f>D5+D6-D7</f>
        <v>869200</v>
      </c>
      <c r="E9" s="86">
        <f>E5+E6-E7-E8</f>
        <v>690340</v>
      </c>
      <c r="F9" s="86">
        <f>F5+F6-F8</f>
        <v>75348</v>
      </c>
      <c r="G9" s="86">
        <f>G5+G6-G8</f>
        <v>860441.99999999942</v>
      </c>
      <c r="H9" s="86">
        <f>H5-H8</f>
        <v>123705</v>
      </c>
      <c r="I9" s="86">
        <f>I5+I6-I7-I8</f>
        <v>99324.999999999956</v>
      </c>
      <c r="J9" s="86">
        <f>J5-J8</f>
        <v>473</v>
      </c>
      <c r="K9" s="83">
        <v>660</v>
      </c>
      <c r="L9" s="87">
        <v>2719493</v>
      </c>
      <c r="N9" s="230"/>
    </row>
    <row r="10" spans="2:17" ht="19.5" customHeight="1">
      <c r="B10" s="419" t="s">
        <v>41</v>
      </c>
      <c r="C10" s="135" t="s">
        <v>77</v>
      </c>
      <c r="D10" s="86">
        <v>869273</v>
      </c>
      <c r="E10" s="86">
        <v>79819</v>
      </c>
      <c r="F10" s="86">
        <v>65782</v>
      </c>
      <c r="G10" s="83">
        <v>0</v>
      </c>
      <c r="H10" s="86">
        <v>74182</v>
      </c>
      <c r="I10" s="86">
        <v>88682</v>
      </c>
      <c r="J10" s="86">
        <v>25455</v>
      </c>
      <c r="K10" s="83">
        <v>0</v>
      </c>
      <c r="L10" s="87">
        <f t="shared" si="0"/>
        <v>1203193</v>
      </c>
    </row>
    <row r="11" spans="2:17" ht="19.5" customHeight="1">
      <c r="B11" s="419"/>
      <c r="C11" s="135" t="s">
        <v>78</v>
      </c>
      <c r="D11" s="83">
        <v>0</v>
      </c>
      <c r="E11" s="86">
        <v>545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7">
        <f>SUM(E11:K11)</f>
        <v>545</v>
      </c>
    </row>
    <row r="12" spans="2:17" ht="19.5" customHeight="1">
      <c r="B12" s="419"/>
      <c r="C12" s="135" t="s">
        <v>200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</row>
    <row r="13" spans="2:17" ht="19.5" customHeight="1">
      <c r="B13" s="419"/>
      <c r="C13" s="135" t="s">
        <v>169</v>
      </c>
      <c r="D13" s="83">
        <v>0</v>
      </c>
      <c r="E13" s="86">
        <v>3193</v>
      </c>
      <c r="F13" s="86">
        <v>2631</v>
      </c>
      <c r="G13" s="83">
        <v>0</v>
      </c>
      <c r="H13" s="86">
        <v>7419</v>
      </c>
      <c r="I13" s="86">
        <v>8868</v>
      </c>
      <c r="J13" s="86">
        <v>2546</v>
      </c>
      <c r="K13" s="83">
        <v>0</v>
      </c>
      <c r="L13" s="87">
        <f>SUM(E13:K13)</f>
        <v>24657</v>
      </c>
      <c r="Q13" s="230"/>
    </row>
    <row r="14" spans="2:17" ht="19.5" customHeight="1">
      <c r="B14" s="419"/>
      <c r="C14" s="135" t="s">
        <v>164</v>
      </c>
      <c r="D14" s="86">
        <f>D10</f>
        <v>869273</v>
      </c>
      <c r="E14" s="86">
        <f>E10+E11-E13</f>
        <v>77171</v>
      </c>
      <c r="F14" s="86">
        <f>F10-F13</f>
        <v>63151</v>
      </c>
      <c r="G14" s="83">
        <v>0</v>
      </c>
      <c r="H14" s="86">
        <f>H10-H13</f>
        <v>66763</v>
      </c>
      <c r="I14" s="86">
        <f>I10-I13</f>
        <v>79814</v>
      </c>
      <c r="J14" s="86">
        <f>J10-J13</f>
        <v>22909</v>
      </c>
      <c r="K14" s="83">
        <v>0</v>
      </c>
      <c r="L14" s="87">
        <f>SUM(D14:K14)</f>
        <v>1179081</v>
      </c>
      <c r="O14" s="230"/>
    </row>
    <row r="15" spans="2:17" ht="19.5" customHeight="1">
      <c r="B15" s="432" t="s">
        <v>20</v>
      </c>
      <c r="C15" s="135" t="s">
        <v>77</v>
      </c>
      <c r="D15" s="86">
        <v>1230250</v>
      </c>
      <c r="E15" s="86">
        <v>123000</v>
      </c>
      <c r="F15" s="86">
        <v>143500</v>
      </c>
      <c r="G15" s="86">
        <v>116600</v>
      </c>
      <c r="H15" s="86">
        <v>414000</v>
      </c>
      <c r="I15" s="86">
        <v>162850</v>
      </c>
      <c r="J15" s="86">
        <v>18400</v>
      </c>
      <c r="K15" s="83">
        <v>0</v>
      </c>
      <c r="L15" s="87">
        <f>SUM(D15:K15)</f>
        <v>2208600</v>
      </c>
    </row>
    <row r="16" spans="2:17" ht="19.5" customHeight="1">
      <c r="B16" s="432"/>
      <c r="C16" s="135" t="s">
        <v>78</v>
      </c>
      <c r="D16" s="86">
        <v>20</v>
      </c>
      <c r="E16" s="83">
        <v>0</v>
      </c>
      <c r="F16" s="86">
        <v>500</v>
      </c>
      <c r="G16" s="83">
        <v>0</v>
      </c>
      <c r="H16" s="83">
        <v>0</v>
      </c>
      <c r="I16" s="86">
        <v>5800</v>
      </c>
      <c r="J16" s="86">
        <v>1000</v>
      </c>
      <c r="K16" s="83">
        <v>0</v>
      </c>
      <c r="L16" s="87">
        <f>SUM(D16:K16)</f>
        <v>7320</v>
      </c>
    </row>
    <row r="17" spans="2:15" ht="19.5" customHeight="1">
      <c r="B17" s="432"/>
      <c r="C17" s="135" t="s">
        <v>200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6">
        <v>5499.9999999999991</v>
      </c>
      <c r="J17" s="86">
        <v>100</v>
      </c>
      <c r="K17" s="83">
        <v>0</v>
      </c>
      <c r="L17" s="87">
        <f>SUM(I17:K17)</f>
        <v>5599.9999999999991</v>
      </c>
      <c r="O17" s="230"/>
    </row>
    <row r="18" spans="2:15" ht="19.5" customHeight="1">
      <c r="B18" s="432"/>
      <c r="C18" s="135" t="s">
        <v>169</v>
      </c>
      <c r="D18" s="83">
        <v>0</v>
      </c>
      <c r="E18" s="86">
        <v>4920</v>
      </c>
      <c r="F18" s="86">
        <v>5740</v>
      </c>
      <c r="G18" s="86">
        <v>4664</v>
      </c>
      <c r="H18" s="86">
        <v>41400</v>
      </c>
      <c r="I18" s="86">
        <v>16285</v>
      </c>
      <c r="J18" s="86">
        <v>1840</v>
      </c>
      <c r="K18" s="83">
        <v>0</v>
      </c>
      <c r="L18" s="87">
        <f>SUM(E18:K18)</f>
        <v>74849</v>
      </c>
    </row>
    <row r="19" spans="2:15" ht="19.5" customHeight="1">
      <c r="B19" s="432"/>
      <c r="C19" s="135" t="s">
        <v>164</v>
      </c>
      <c r="D19" s="86">
        <f>SUM(D15:D18)</f>
        <v>1230270</v>
      </c>
      <c r="E19" s="86">
        <f>E15-E18</f>
        <v>118080</v>
      </c>
      <c r="F19" s="86">
        <f>F15+F16-F18</f>
        <v>138260</v>
      </c>
      <c r="G19" s="86">
        <f>G15-G18</f>
        <v>111936</v>
      </c>
      <c r="H19" s="86">
        <f>H15-H18</f>
        <v>372600</v>
      </c>
      <c r="I19" s="86">
        <f>I15+I16-I17-I18</f>
        <v>146865</v>
      </c>
      <c r="J19" s="86">
        <f>J15+J16-J17-J18</f>
        <v>17460</v>
      </c>
      <c r="K19" s="83">
        <v>0</v>
      </c>
      <c r="L19" s="87">
        <f>L15+L16-L17-L18</f>
        <v>2135471</v>
      </c>
    </row>
    <row r="20" spans="2:15" s="90" customFormat="1" ht="19.5" customHeight="1">
      <c r="B20" s="433" t="s">
        <v>21</v>
      </c>
      <c r="C20" s="241" t="s">
        <v>77</v>
      </c>
      <c r="D20" s="86">
        <v>1055048123</v>
      </c>
      <c r="E20" s="86">
        <v>447050467</v>
      </c>
      <c r="F20" s="86">
        <v>86421761</v>
      </c>
      <c r="G20" s="86">
        <v>6227873</v>
      </c>
      <c r="H20" s="86">
        <v>174641026</v>
      </c>
      <c r="I20" s="86">
        <v>809772130</v>
      </c>
      <c r="J20" s="86">
        <v>649569</v>
      </c>
      <c r="K20" s="86">
        <v>44380</v>
      </c>
      <c r="L20" s="87">
        <v>2579855329</v>
      </c>
    </row>
    <row r="21" spans="2:15" s="90" customFormat="1" ht="19.5" customHeight="1">
      <c r="B21" s="433"/>
      <c r="C21" s="241" t="s">
        <v>78</v>
      </c>
      <c r="D21" s="86">
        <v>55089937</v>
      </c>
      <c r="E21" s="86">
        <v>211819</v>
      </c>
      <c r="F21" s="86">
        <v>384242</v>
      </c>
      <c r="G21" s="86">
        <v>71762</v>
      </c>
      <c r="H21" s="86">
        <v>472072</v>
      </c>
      <c r="I21" s="86">
        <v>714697</v>
      </c>
      <c r="J21" s="86">
        <v>26942</v>
      </c>
      <c r="K21" s="86">
        <v>100</v>
      </c>
      <c r="L21" s="87">
        <v>56971571</v>
      </c>
      <c r="O21" s="329"/>
    </row>
    <row r="22" spans="2:15" s="90" customFormat="1" ht="19.5" customHeight="1">
      <c r="B22" s="433"/>
      <c r="C22" s="241" t="s">
        <v>200</v>
      </c>
      <c r="D22" s="86">
        <v>611</v>
      </c>
      <c r="E22" s="86">
        <v>4875</v>
      </c>
      <c r="F22" s="86">
        <v>4136</v>
      </c>
      <c r="G22" s="86">
        <v>8822</v>
      </c>
      <c r="H22" s="86">
        <v>30725</v>
      </c>
      <c r="I22" s="86">
        <v>101019</v>
      </c>
      <c r="J22" s="86">
        <v>900</v>
      </c>
      <c r="K22" s="86">
        <v>0</v>
      </c>
      <c r="L22" s="87">
        <v>151088</v>
      </c>
    </row>
    <row r="23" spans="2:15" s="90" customFormat="1" ht="19.5" customHeight="1">
      <c r="B23" s="433"/>
      <c r="C23" s="241" t="s">
        <v>169</v>
      </c>
      <c r="D23" s="83">
        <v>0</v>
      </c>
      <c r="E23" s="86">
        <v>17882662</v>
      </c>
      <c r="F23" s="86">
        <v>3456813</v>
      </c>
      <c r="G23" s="86">
        <v>249434</v>
      </c>
      <c r="H23" s="86">
        <v>17448583</v>
      </c>
      <c r="I23" s="86">
        <v>80977213</v>
      </c>
      <c r="J23" s="86">
        <v>64639</v>
      </c>
      <c r="K23" s="86">
        <v>8876</v>
      </c>
      <c r="L23" s="87">
        <v>120088220</v>
      </c>
    </row>
    <row r="24" spans="2:15" s="90" customFormat="1" ht="19.5" customHeight="1">
      <c r="B24" s="433"/>
      <c r="C24" s="241" t="s">
        <v>165</v>
      </c>
      <c r="D24" s="86">
        <v>1110137449</v>
      </c>
      <c r="E24" s="86">
        <v>429374749</v>
      </c>
      <c r="F24" s="86">
        <v>83345054</v>
      </c>
      <c r="G24" s="86">
        <v>6041379</v>
      </c>
      <c r="H24" s="86">
        <v>157633790</v>
      </c>
      <c r="I24" s="86">
        <v>729408595</v>
      </c>
      <c r="J24" s="86">
        <v>610972</v>
      </c>
      <c r="K24" s="86">
        <v>35604</v>
      </c>
      <c r="L24" s="87">
        <f>K24+J24+I24+H24+G24+F24+E24+D24</f>
        <v>2516587592</v>
      </c>
      <c r="N24" s="329"/>
    </row>
    <row r="25" spans="2:15" s="90" customFormat="1" ht="15.75">
      <c r="B25" s="242"/>
      <c r="L25" s="329"/>
    </row>
    <row r="26" spans="2:15">
      <c r="H26" s="230"/>
    </row>
    <row r="34" spans="8:8">
      <c r="H34" s="230"/>
    </row>
  </sheetData>
  <mergeCells count="12">
    <mergeCell ref="B1:L1"/>
    <mergeCell ref="B2:C2"/>
    <mergeCell ref="B3:B4"/>
    <mergeCell ref="C3:C4"/>
    <mergeCell ref="D3:D4"/>
    <mergeCell ref="L3:L4"/>
    <mergeCell ref="K3:K4"/>
    <mergeCell ref="B5:B9"/>
    <mergeCell ref="B10:B14"/>
    <mergeCell ref="B15:B19"/>
    <mergeCell ref="B20:B24"/>
    <mergeCell ref="E3:E4"/>
  </mergeCells>
  <printOptions horizontalCentered="1" verticalCentered="1"/>
  <pageMargins left="0.7" right="0.7" top="0.75" bottom="0.75" header="0.3" footer="0.3"/>
  <pageSetup paperSize="9" orientation="landscape" r:id="rId1"/>
  <headerFooter>
    <oddFooter>&amp;C27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Q74"/>
  <sheetViews>
    <sheetView rightToLeft="1" workbookViewId="0">
      <selection activeCell="R11" sqref="R11"/>
    </sheetView>
  </sheetViews>
  <sheetFormatPr defaultColWidth="9.140625" defaultRowHeight="12.75"/>
  <cols>
    <col min="1" max="1" width="11.140625" style="90" customWidth="1"/>
    <col min="2" max="2" width="8" style="90" customWidth="1"/>
    <col min="3" max="3" width="6" style="90" customWidth="1"/>
    <col min="4" max="4" width="5.42578125" style="90" customWidth="1"/>
    <col min="5" max="5" width="7.7109375" style="90" customWidth="1"/>
    <col min="6" max="6" width="9.7109375" style="90" customWidth="1"/>
    <col min="7" max="7" width="7.42578125" style="90" customWidth="1"/>
    <col min="8" max="8" width="8.7109375" style="90" customWidth="1"/>
    <col min="9" max="9" width="7.85546875" style="90" customWidth="1"/>
    <col min="10" max="10" width="5.7109375" style="90" customWidth="1"/>
    <col min="11" max="11" width="5.5703125" style="90" customWidth="1"/>
    <col min="12" max="12" width="7.140625" style="90" customWidth="1"/>
    <col min="13" max="13" width="10.42578125" style="90" customWidth="1"/>
    <col min="14" max="14" width="6.5703125" style="90" customWidth="1"/>
    <col min="15" max="15" width="9.140625" style="90" customWidth="1"/>
    <col min="16" max="16" width="6.7109375" style="90" customWidth="1"/>
    <col min="17" max="16384" width="9.140625" style="90"/>
  </cols>
  <sheetData>
    <row r="1" spans="1:17" ht="17.25" customHeight="1">
      <c r="A1" s="434" t="s">
        <v>166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</row>
    <row r="2" spans="1:17" ht="16.5" customHeight="1">
      <c r="A2" s="271" t="s">
        <v>156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7" ht="19.5" customHeight="1">
      <c r="A3" s="435" t="s">
        <v>32</v>
      </c>
      <c r="B3" s="436" t="s">
        <v>46</v>
      </c>
      <c r="C3" s="439" t="s">
        <v>295</v>
      </c>
      <c r="D3" s="439"/>
      <c r="E3" s="439"/>
      <c r="F3" s="439"/>
      <c r="G3" s="439"/>
      <c r="H3" s="439"/>
      <c r="I3" s="439"/>
      <c r="J3" s="440" t="s">
        <v>296</v>
      </c>
      <c r="K3" s="440"/>
      <c r="L3" s="440"/>
      <c r="M3" s="440"/>
      <c r="N3" s="440"/>
      <c r="O3" s="440"/>
      <c r="P3" s="441"/>
      <c r="Q3" s="183"/>
    </row>
    <row r="4" spans="1:17" ht="18" customHeight="1">
      <c r="A4" s="435"/>
      <c r="B4" s="437"/>
      <c r="C4" s="439" t="s">
        <v>79</v>
      </c>
      <c r="D4" s="439" t="s">
        <v>80</v>
      </c>
      <c r="E4" s="439" t="s">
        <v>21</v>
      </c>
      <c r="F4" s="444" t="s">
        <v>272</v>
      </c>
      <c r="G4" s="445"/>
      <c r="H4" s="444" t="s">
        <v>307</v>
      </c>
      <c r="I4" s="450"/>
      <c r="J4" s="439" t="s">
        <v>79</v>
      </c>
      <c r="K4" s="439" t="s">
        <v>80</v>
      </c>
      <c r="L4" s="439" t="s">
        <v>21</v>
      </c>
      <c r="M4" s="444" t="s">
        <v>273</v>
      </c>
      <c r="N4" s="445"/>
      <c r="O4" s="444" t="s">
        <v>307</v>
      </c>
      <c r="P4" s="450"/>
      <c r="Q4" s="183"/>
    </row>
    <row r="5" spans="1:17" ht="18.600000000000001" customHeight="1">
      <c r="A5" s="435"/>
      <c r="B5" s="437"/>
      <c r="C5" s="442"/>
      <c r="D5" s="443"/>
      <c r="E5" s="443"/>
      <c r="F5" s="446"/>
      <c r="G5" s="447"/>
      <c r="H5" s="446"/>
      <c r="I5" s="451"/>
      <c r="J5" s="443"/>
      <c r="K5" s="443"/>
      <c r="L5" s="443"/>
      <c r="M5" s="446"/>
      <c r="N5" s="447"/>
      <c r="O5" s="446"/>
      <c r="P5" s="451"/>
      <c r="Q5" s="183"/>
    </row>
    <row r="6" spans="1:17" ht="18.600000000000001" customHeight="1">
      <c r="A6" s="435"/>
      <c r="B6" s="437"/>
      <c r="C6" s="442"/>
      <c r="D6" s="443"/>
      <c r="E6" s="443"/>
      <c r="F6" s="446"/>
      <c r="G6" s="447"/>
      <c r="H6" s="446"/>
      <c r="I6" s="451"/>
      <c r="J6" s="443"/>
      <c r="K6" s="443"/>
      <c r="L6" s="443"/>
      <c r="M6" s="446"/>
      <c r="N6" s="447"/>
      <c r="O6" s="446"/>
      <c r="P6" s="451"/>
      <c r="Q6" s="183"/>
    </row>
    <row r="7" spans="1:17" ht="17.25" customHeight="1">
      <c r="A7" s="435"/>
      <c r="B7" s="437"/>
      <c r="C7" s="442"/>
      <c r="D7" s="443"/>
      <c r="E7" s="443"/>
      <c r="F7" s="448"/>
      <c r="G7" s="449"/>
      <c r="H7" s="448"/>
      <c r="I7" s="452"/>
      <c r="J7" s="443"/>
      <c r="K7" s="443"/>
      <c r="L7" s="443"/>
      <c r="M7" s="448"/>
      <c r="N7" s="449"/>
      <c r="O7" s="448"/>
      <c r="P7" s="452"/>
      <c r="Q7" s="183"/>
    </row>
    <row r="8" spans="1:17" ht="17.25" customHeight="1">
      <c r="A8" s="435"/>
      <c r="B8" s="438"/>
      <c r="C8" s="442"/>
      <c r="D8" s="443"/>
      <c r="E8" s="443"/>
      <c r="F8" s="150" t="s">
        <v>81</v>
      </c>
      <c r="G8" s="150" t="s">
        <v>80</v>
      </c>
      <c r="H8" s="150" t="s">
        <v>81</v>
      </c>
      <c r="I8" s="150" t="s">
        <v>80</v>
      </c>
      <c r="J8" s="443"/>
      <c r="K8" s="443"/>
      <c r="L8" s="443"/>
      <c r="M8" s="150" t="s">
        <v>81</v>
      </c>
      <c r="N8" s="150" t="s">
        <v>80</v>
      </c>
      <c r="O8" s="150" t="s">
        <v>81</v>
      </c>
      <c r="P8" s="151" t="s">
        <v>80</v>
      </c>
      <c r="Q8" s="183"/>
    </row>
    <row r="9" spans="1:17" ht="18.75" customHeight="1">
      <c r="A9" s="276" t="s">
        <v>6</v>
      </c>
      <c r="B9" s="139">
        <v>68</v>
      </c>
      <c r="C9" s="243">
        <v>0</v>
      </c>
      <c r="D9" s="243">
        <v>0</v>
      </c>
      <c r="E9" s="243">
        <v>0</v>
      </c>
      <c r="F9" s="243">
        <v>0</v>
      </c>
      <c r="G9" s="243">
        <v>0</v>
      </c>
      <c r="H9" s="243">
        <v>0</v>
      </c>
      <c r="I9" s="243">
        <v>0</v>
      </c>
      <c r="J9" s="143">
        <v>42</v>
      </c>
      <c r="K9" s="141">
        <v>1</v>
      </c>
      <c r="L9" s="141">
        <v>43</v>
      </c>
      <c r="M9" s="144">
        <v>67860</v>
      </c>
      <c r="N9" s="141">
        <v>1500</v>
      </c>
      <c r="O9" s="141">
        <v>1615.7142857142858</v>
      </c>
      <c r="P9" s="89">
        <v>1500</v>
      </c>
      <c r="Q9" s="183"/>
    </row>
    <row r="10" spans="1:17" ht="18.75" customHeight="1">
      <c r="A10" s="277" t="s">
        <v>7</v>
      </c>
      <c r="B10" s="139">
        <v>366</v>
      </c>
      <c r="C10" s="243">
        <v>0</v>
      </c>
      <c r="D10" s="243">
        <v>0</v>
      </c>
      <c r="E10" s="243">
        <v>0</v>
      </c>
      <c r="F10" s="243">
        <v>0</v>
      </c>
      <c r="G10" s="243">
        <v>0</v>
      </c>
      <c r="H10" s="243">
        <v>0</v>
      </c>
      <c r="I10" s="243">
        <v>0</v>
      </c>
      <c r="J10" s="143">
        <v>420</v>
      </c>
      <c r="K10" s="243">
        <v>0</v>
      </c>
      <c r="L10" s="141">
        <v>420</v>
      </c>
      <c r="M10" s="144">
        <v>1271582</v>
      </c>
      <c r="N10" s="243">
        <v>0</v>
      </c>
      <c r="O10" s="141">
        <v>3027.5761904761903</v>
      </c>
      <c r="P10" s="280">
        <v>0</v>
      </c>
      <c r="Q10" s="183"/>
    </row>
    <row r="11" spans="1:17" ht="18.75" customHeight="1">
      <c r="A11" s="277" t="s">
        <v>39</v>
      </c>
      <c r="B11" s="139">
        <v>66</v>
      </c>
      <c r="C11" s="140">
        <v>192</v>
      </c>
      <c r="D11" s="243">
        <v>0</v>
      </c>
      <c r="E11" s="141">
        <v>192</v>
      </c>
      <c r="F11" s="142">
        <v>129700</v>
      </c>
      <c r="G11" s="243">
        <v>0</v>
      </c>
      <c r="H11" s="148">
        <v>675.52083333333337</v>
      </c>
      <c r="I11" s="243">
        <v>0</v>
      </c>
      <c r="J11" s="143">
        <v>46</v>
      </c>
      <c r="K11" s="243">
        <v>0</v>
      </c>
      <c r="L11" s="141">
        <v>46</v>
      </c>
      <c r="M11" s="144">
        <v>145300</v>
      </c>
      <c r="N11" s="243">
        <v>0</v>
      </c>
      <c r="O11" s="141">
        <v>3158.695652173913</v>
      </c>
      <c r="P11" s="280">
        <v>0</v>
      </c>
      <c r="Q11" s="183"/>
    </row>
    <row r="12" spans="1:17" ht="18.75" customHeight="1">
      <c r="A12" s="277" t="s">
        <v>9</v>
      </c>
      <c r="B12" s="139">
        <v>183</v>
      </c>
      <c r="C12" s="140">
        <v>44</v>
      </c>
      <c r="D12" s="141">
        <v>4</v>
      </c>
      <c r="E12" s="141">
        <v>48</v>
      </c>
      <c r="F12" s="142">
        <v>28595</v>
      </c>
      <c r="G12" s="141">
        <v>4407</v>
      </c>
      <c r="H12" s="148">
        <v>649.88636363636363</v>
      </c>
      <c r="I12" s="148">
        <v>1101.75</v>
      </c>
      <c r="J12" s="143">
        <v>148</v>
      </c>
      <c r="K12" s="141">
        <v>3</v>
      </c>
      <c r="L12" s="141">
        <v>151</v>
      </c>
      <c r="M12" s="144">
        <v>442455</v>
      </c>
      <c r="N12" s="141">
        <v>4407</v>
      </c>
      <c r="O12" s="141">
        <v>2989.5608108108108</v>
      </c>
      <c r="P12" s="147">
        <v>1469</v>
      </c>
      <c r="Q12" s="183"/>
    </row>
    <row r="13" spans="1:17" ht="18.75" customHeight="1">
      <c r="A13" s="277" t="s">
        <v>10</v>
      </c>
      <c r="B13" s="149">
        <v>1535</v>
      </c>
      <c r="C13" s="140">
        <v>5233</v>
      </c>
      <c r="D13" s="243">
        <v>0</v>
      </c>
      <c r="E13" s="141">
        <v>5233</v>
      </c>
      <c r="F13" s="142">
        <v>2143974</v>
      </c>
      <c r="G13" s="243">
        <v>0</v>
      </c>
      <c r="H13" s="148">
        <v>409.70265622014142</v>
      </c>
      <c r="I13" s="243">
        <v>0</v>
      </c>
      <c r="J13" s="143">
        <v>1189</v>
      </c>
      <c r="K13" s="243">
        <v>0</v>
      </c>
      <c r="L13" s="141">
        <v>1189</v>
      </c>
      <c r="M13" s="144">
        <v>3803941</v>
      </c>
      <c r="N13" s="243">
        <v>0</v>
      </c>
      <c r="O13" s="144">
        <v>3199.2775441547519</v>
      </c>
      <c r="P13" s="280">
        <v>0</v>
      </c>
      <c r="Q13" s="94"/>
    </row>
    <row r="14" spans="1:17" ht="18.75" customHeight="1">
      <c r="A14" s="277" t="s">
        <v>11</v>
      </c>
      <c r="B14" s="152">
        <v>767.02922077922096</v>
      </c>
      <c r="C14" s="140">
        <v>765</v>
      </c>
      <c r="D14" s="243">
        <v>0</v>
      </c>
      <c r="E14" s="141">
        <v>765</v>
      </c>
      <c r="F14" s="142">
        <v>294682</v>
      </c>
      <c r="G14" s="243">
        <v>0</v>
      </c>
      <c r="H14" s="148">
        <v>385.20522875816994</v>
      </c>
      <c r="I14" s="243">
        <v>0</v>
      </c>
      <c r="J14" s="143">
        <v>827</v>
      </c>
      <c r="K14" s="243">
        <v>0</v>
      </c>
      <c r="L14" s="141">
        <v>827</v>
      </c>
      <c r="M14" s="144">
        <v>3916520</v>
      </c>
      <c r="N14" s="243">
        <v>0</v>
      </c>
      <c r="O14" s="144">
        <v>4735.8162031438933</v>
      </c>
      <c r="P14" s="280">
        <v>0</v>
      </c>
      <c r="Q14" s="94"/>
    </row>
    <row r="15" spans="1:17" ht="18.75" customHeight="1">
      <c r="A15" s="278" t="s">
        <v>12</v>
      </c>
      <c r="B15" s="149">
        <v>17</v>
      </c>
      <c r="C15" s="140">
        <v>15</v>
      </c>
      <c r="D15" s="243">
        <v>0</v>
      </c>
      <c r="E15" s="141">
        <v>15</v>
      </c>
      <c r="F15" s="142">
        <v>45600</v>
      </c>
      <c r="G15" s="243">
        <v>0</v>
      </c>
      <c r="H15" s="148">
        <v>3040</v>
      </c>
      <c r="I15" s="243">
        <v>0</v>
      </c>
      <c r="J15" s="143">
        <v>20</v>
      </c>
      <c r="K15" s="243">
        <v>0</v>
      </c>
      <c r="L15" s="141">
        <v>20</v>
      </c>
      <c r="M15" s="144">
        <v>105300</v>
      </c>
      <c r="N15" s="243">
        <v>0</v>
      </c>
      <c r="O15" s="144">
        <v>5265</v>
      </c>
      <c r="P15" s="280">
        <v>0</v>
      </c>
      <c r="Q15" s="94"/>
    </row>
    <row r="16" spans="1:17" ht="18.75" customHeight="1">
      <c r="A16" s="277" t="s">
        <v>13</v>
      </c>
      <c r="B16" s="149">
        <v>136</v>
      </c>
      <c r="C16" s="140">
        <v>701</v>
      </c>
      <c r="D16" s="243">
        <v>0</v>
      </c>
      <c r="E16" s="141">
        <v>701</v>
      </c>
      <c r="F16" s="142">
        <v>291220</v>
      </c>
      <c r="G16" s="243">
        <v>0</v>
      </c>
      <c r="H16" s="148">
        <v>415.43509272467901</v>
      </c>
      <c r="I16" s="243">
        <v>0</v>
      </c>
      <c r="J16" s="143">
        <v>299</v>
      </c>
      <c r="K16" s="141">
        <v>4.0000000000000036</v>
      </c>
      <c r="L16" s="141">
        <v>303</v>
      </c>
      <c r="M16" s="144">
        <v>1115200</v>
      </c>
      <c r="N16" s="141">
        <v>5700</v>
      </c>
      <c r="O16" s="144">
        <v>3729.7658862876256</v>
      </c>
      <c r="P16" s="89">
        <v>1424.9999999999986</v>
      </c>
      <c r="Q16" s="94"/>
    </row>
    <row r="17" spans="1:17" ht="18.75" customHeight="1">
      <c r="A17" s="277" t="s">
        <v>14</v>
      </c>
      <c r="B17" s="149">
        <v>504</v>
      </c>
      <c r="C17" s="140">
        <v>510</v>
      </c>
      <c r="D17" s="243">
        <v>0</v>
      </c>
      <c r="E17" s="141">
        <v>510</v>
      </c>
      <c r="F17" s="142">
        <v>917099</v>
      </c>
      <c r="G17" s="243">
        <v>0</v>
      </c>
      <c r="H17" s="148">
        <v>1798.2333333333333</v>
      </c>
      <c r="I17" s="243">
        <v>0</v>
      </c>
      <c r="J17" s="143">
        <v>121</v>
      </c>
      <c r="K17" s="243">
        <v>0</v>
      </c>
      <c r="L17" s="141">
        <v>121</v>
      </c>
      <c r="M17" s="144">
        <v>594848</v>
      </c>
      <c r="N17" s="243">
        <v>0</v>
      </c>
      <c r="O17" s="144">
        <v>4916.0991735537191</v>
      </c>
      <c r="P17" s="281">
        <v>1200</v>
      </c>
      <c r="Q17" s="94"/>
    </row>
    <row r="18" spans="1:17" ht="18.75" customHeight="1">
      <c r="A18" s="277" t="s">
        <v>15</v>
      </c>
      <c r="B18" s="149">
        <v>14</v>
      </c>
      <c r="C18" s="140">
        <v>22</v>
      </c>
      <c r="D18" s="243">
        <v>0</v>
      </c>
      <c r="E18" s="141">
        <v>22</v>
      </c>
      <c r="F18" s="142">
        <v>14850</v>
      </c>
      <c r="G18" s="243">
        <v>0</v>
      </c>
      <c r="H18" s="148">
        <v>675</v>
      </c>
      <c r="I18" s="243">
        <v>0</v>
      </c>
      <c r="J18" s="143">
        <v>30</v>
      </c>
      <c r="K18" s="243">
        <v>0</v>
      </c>
      <c r="L18" s="141">
        <v>30</v>
      </c>
      <c r="M18" s="144">
        <v>92700</v>
      </c>
      <c r="N18" s="243">
        <v>0</v>
      </c>
      <c r="O18" s="144">
        <v>3090</v>
      </c>
      <c r="P18" s="280">
        <v>0</v>
      </c>
    </row>
    <row r="19" spans="1:17" ht="18.75" customHeight="1">
      <c r="A19" s="277" t="s">
        <v>42</v>
      </c>
      <c r="B19" s="149">
        <v>19</v>
      </c>
      <c r="C19" s="140">
        <v>52</v>
      </c>
      <c r="D19" s="243">
        <v>0</v>
      </c>
      <c r="E19" s="141">
        <v>52</v>
      </c>
      <c r="F19" s="142">
        <v>100100</v>
      </c>
      <c r="G19" s="243">
        <v>0</v>
      </c>
      <c r="H19" s="148">
        <v>1925</v>
      </c>
      <c r="I19" s="243">
        <v>0</v>
      </c>
      <c r="J19" s="243">
        <v>0</v>
      </c>
      <c r="K19" s="243">
        <v>0</v>
      </c>
      <c r="L19" s="243">
        <v>0</v>
      </c>
      <c r="M19" s="243">
        <v>0</v>
      </c>
      <c r="N19" s="243">
        <v>0</v>
      </c>
      <c r="O19" s="244">
        <v>0</v>
      </c>
      <c r="P19" s="280">
        <v>0</v>
      </c>
    </row>
    <row r="20" spans="1:17" ht="18.75" customHeight="1">
      <c r="A20" s="277" t="s">
        <v>40</v>
      </c>
      <c r="B20" s="157">
        <v>6</v>
      </c>
      <c r="C20" s="158">
        <v>5</v>
      </c>
      <c r="D20" s="245">
        <v>0</v>
      </c>
      <c r="E20" s="155">
        <v>5</v>
      </c>
      <c r="F20" s="159">
        <v>12000</v>
      </c>
      <c r="G20" s="245">
        <v>0</v>
      </c>
      <c r="H20" s="186">
        <v>2400</v>
      </c>
      <c r="I20" s="245">
        <v>0</v>
      </c>
      <c r="J20" s="160">
        <v>14</v>
      </c>
      <c r="K20" s="245">
        <v>0</v>
      </c>
      <c r="L20" s="155">
        <v>14</v>
      </c>
      <c r="M20" s="161">
        <v>38400</v>
      </c>
      <c r="N20" s="245">
        <v>0</v>
      </c>
      <c r="O20" s="161">
        <v>2742.8571428571427</v>
      </c>
      <c r="P20" s="282">
        <v>0</v>
      </c>
    </row>
    <row r="21" spans="1:17" ht="18.75" customHeight="1">
      <c r="A21" s="277" t="s">
        <v>18</v>
      </c>
      <c r="B21" s="157">
        <v>48</v>
      </c>
      <c r="C21" s="158">
        <v>21</v>
      </c>
      <c r="D21" s="245">
        <v>0</v>
      </c>
      <c r="E21" s="155">
        <v>21</v>
      </c>
      <c r="F21" s="159">
        <v>20950</v>
      </c>
      <c r="G21" s="245">
        <v>0</v>
      </c>
      <c r="H21" s="186">
        <v>997.61904761904759</v>
      </c>
      <c r="I21" s="245">
        <v>0</v>
      </c>
      <c r="J21" s="160">
        <v>47</v>
      </c>
      <c r="K21" s="155">
        <v>3</v>
      </c>
      <c r="L21" s="155">
        <v>50</v>
      </c>
      <c r="M21" s="161">
        <v>160100</v>
      </c>
      <c r="N21" s="155">
        <v>5500</v>
      </c>
      <c r="O21" s="161">
        <v>3406.3829787234044</v>
      </c>
      <c r="P21" s="154">
        <v>1833.3333333333333</v>
      </c>
    </row>
    <row r="22" spans="1:17" ht="18.75" customHeight="1">
      <c r="A22" s="277" t="s">
        <v>41</v>
      </c>
      <c r="B22" s="149">
        <v>36</v>
      </c>
      <c r="C22" s="140">
        <v>35</v>
      </c>
      <c r="D22" s="245">
        <v>0</v>
      </c>
      <c r="E22" s="141">
        <v>35</v>
      </c>
      <c r="F22" s="142">
        <v>34250</v>
      </c>
      <c r="G22" s="245">
        <v>0</v>
      </c>
      <c r="H22" s="142">
        <v>978.57142857142856</v>
      </c>
      <c r="I22" s="245">
        <v>0</v>
      </c>
      <c r="J22" s="143">
        <v>29.999999999999996</v>
      </c>
      <c r="K22" s="245">
        <v>0</v>
      </c>
      <c r="L22" s="141">
        <v>29.999999999999996</v>
      </c>
      <c r="M22" s="225">
        <v>106200</v>
      </c>
      <c r="N22" s="245">
        <v>0</v>
      </c>
      <c r="O22" s="144">
        <v>3540.0000000000005</v>
      </c>
      <c r="P22" s="282">
        <v>0</v>
      </c>
    </row>
    <row r="23" spans="1:17" ht="18.75" customHeight="1">
      <c r="A23" s="277" t="s">
        <v>20</v>
      </c>
      <c r="B23" s="157">
        <v>29</v>
      </c>
      <c r="C23" s="158">
        <v>24</v>
      </c>
      <c r="D23" s="245">
        <v>0</v>
      </c>
      <c r="E23" s="155">
        <v>24</v>
      </c>
      <c r="F23" s="159">
        <v>85000</v>
      </c>
      <c r="G23" s="245">
        <v>0</v>
      </c>
      <c r="H23" s="186">
        <v>3541.6666666666665</v>
      </c>
      <c r="I23" s="245">
        <v>0</v>
      </c>
      <c r="J23" s="160">
        <v>6</v>
      </c>
      <c r="K23" s="245">
        <v>0</v>
      </c>
      <c r="L23" s="155">
        <v>6</v>
      </c>
      <c r="M23" s="161">
        <v>30000</v>
      </c>
      <c r="N23" s="245">
        <v>0</v>
      </c>
      <c r="O23" s="161">
        <v>5000</v>
      </c>
      <c r="P23" s="282">
        <v>0</v>
      </c>
    </row>
    <row r="24" spans="1:17" ht="18.75" customHeight="1">
      <c r="A24" s="279" t="s">
        <v>21</v>
      </c>
      <c r="B24" s="157">
        <v>3794</v>
      </c>
      <c r="C24" s="157">
        <v>7619</v>
      </c>
      <c r="D24" s="157">
        <v>4</v>
      </c>
      <c r="E24" s="157">
        <v>7623</v>
      </c>
      <c r="F24" s="157">
        <v>4118020</v>
      </c>
      <c r="G24" s="157">
        <v>4407</v>
      </c>
      <c r="H24" s="157">
        <v>540</v>
      </c>
      <c r="I24" s="157">
        <v>1102</v>
      </c>
      <c r="J24" s="157">
        <v>3239</v>
      </c>
      <c r="K24" s="157">
        <v>11</v>
      </c>
      <c r="L24" s="157">
        <v>3250</v>
      </c>
      <c r="M24" s="157">
        <v>11890406</v>
      </c>
      <c r="N24" s="157">
        <v>17107</v>
      </c>
      <c r="O24" s="157">
        <v>3671</v>
      </c>
      <c r="P24" s="226">
        <v>1555</v>
      </c>
    </row>
    <row r="25" spans="1:17">
      <c r="Q25" s="183"/>
    </row>
    <row r="26" spans="1:17">
      <c r="Q26" s="183"/>
    </row>
    <row r="27" spans="1:17" ht="12.75" customHeight="1">
      <c r="Q27" s="183"/>
    </row>
    <row r="28" spans="1:17" ht="12.75" customHeight="1">
      <c r="Q28" s="183"/>
    </row>
    <row r="29" spans="1:17">
      <c r="Q29" s="183"/>
    </row>
    <row r="30" spans="1:17">
      <c r="Q30" s="183"/>
    </row>
    <row r="31" spans="1:17">
      <c r="Q31" s="183"/>
    </row>
    <row r="32" spans="1:17">
      <c r="Q32" s="183"/>
    </row>
    <row r="33" spans="17:17" ht="12.75" customHeight="1">
      <c r="Q33" s="183"/>
    </row>
    <row r="34" spans="17:17" ht="12.75" customHeight="1">
      <c r="Q34" s="183"/>
    </row>
    <row r="35" spans="17:17">
      <c r="Q35" s="183"/>
    </row>
    <row r="36" spans="17:17">
      <c r="Q36" s="183"/>
    </row>
    <row r="37" spans="17:17">
      <c r="Q37" s="183"/>
    </row>
    <row r="38" spans="17:17">
      <c r="Q38" s="183"/>
    </row>
    <row r="39" spans="17:17" ht="12.75" customHeight="1">
      <c r="Q39" s="183"/>
    </row>
    <row r="40" spans="17:17" ht="12.75" customHeight="1">
      <c r="Q40" s="183"/>
    </row>
    <row r="41" spans="17:17">
      <c r="Q41" s="183"/>
    </row>
    <row r="42" spans="17:17">
      <c r="Q42" s="183"/>
    </row>
    <row r="43" spans="17:17">
      <c r="Q43" s="183"/>
    </row>
    <row r="44" spans="17:17">
      <c r="Q44" s="183"/>
    </row>
    <row r="45" spans="17:17" ht="12.75" customHeight="1">
      <c r="Q45" s="183"/>
    </row>
    <row r="46" spans="17:17" ht="12.75" customHeight="1">
      <c r="Q46" s="183"/>
    </row>
    <row r="47" spans="17:17">
      <c r="Q47" s="183"/>
    </row>
    <row r="48" spans="17:17">
      <c r="Q48" s="183"/>
    </row>
    <row r="49" spans="17:17">
      <c r="Q49" s="183"/>
    </row>
    <row r="50" spans="17:17">
      <c r="Q50" s="183"/>
    </row>
    <row r="51" spans="17:17" ht="12.75" customHeight="1">
      <c r="Q51" s="183"/>
    </row>
    <row r="52" spans="17:17" ht="12.75" customHeight="1">
      <c r="Q52" s="183"/>
    </row>
    <row r="53" spans="17:17">
      <c r="Q53" s="183"/>
    </row>
    <row r="54" spans="17:17">
      <c r="Q54" s="183"/>
    </row>
    <row r="55" spans="17:17">
      <c r="Q55" s="183"/>
    </row>
    <row r="56" spans="17:17">
      <c r="Q56" s="183"/>
    </row>
    <row r="57" spans="17:17" ht="12.75" customHeight="1">
      <c r="Q57" s="183"/>
    </row>
    <row r="58" spans="17:17" ht="12.75" customHeight="1">
      <c r="Q58" s="183"/>
    </row>
    <row r="59" spans="17:17">
      <c r="Q59" s="183"/>
    </row>
    <row r="60" spans="17:17">
      <c r="Q60" s="183"/>
    </row>
    <row r="61" spans="17:17">
      <c r="Q61" s="183"/>
    </row>
    <row r="62" spans="17:17">
      <c r="Q62" s="183"/>
    </row>
    <row r="63" spans="17:17" ht="12.75" customHeight="1">
      <c r="Q63" s="183"/>
    </row>
    <row r="64" spans="17:17" ht="12.75" customHeight="1">
      <c r="Q64" s="183"/>
    </row>
    <row r="65" spans="17:17">
      <c r="Q65" s="183"/>
    </row>
    <row r="66" spans="17:17">
      <c r="Q66" s="183"/>
    </row>
    <row r="67" spans="17:17">
      <c r="Q67" s="183"/>
    </row>
    <row r="68" spans="17:17">
      <c r="Q68" s="183"/>
    </row>
    <row r="69" spans="17:17" ht="12.75" customHeight="1">
      <c r="Q69" s="183"/>
    </row>
    <row r="70" spans="17:17" ht="12.75" customHeight="1">
      <c r="Q70" s="183"/>
    </row>
    <row r="71" spans="17:17">
      <c r="Q71" s="183"/>
    </row>
    <row r="72" spans="17:17">
      <c r="Q72" s="183"/>
    </row>
    <row r="73" spans="17:17">
      <c r="Q73" s="183"/>
    </row>
    <row r="74" spans="17:17">
      <c r="Q74" s="183"/>
    </row>
  </sheetData>
  <mergeCells count="15">
    <mergeCell ref="A1:P1"/>
    <mergeCell ref="A3:A8"/>
    <mergeCell ref="B3:B8"/>
    <mergeCell ref="C3:I3"/>
    <mergeCell ref="J3:P3"/>
    <mergeCell ref="C4:C8"/>
    <mergeCell ref="D4:D8"/>
    <mergeCell ref="E4:E8"/>
    <mergeCell ref="F4:G7"/>
    <mergeCell ref="H4:I7"/>
    <mergeCell ref="O4:P7"/>
    <mergeCell ref="J4:J8"/>
    <mergeCell ref="K4:K8"/>
    <mergeCell ref="L4:L8"/>
    <mergeCell ref="M4:N7"/>
  </mergeCells>
  <printOptions horizontalCentered="1" verticalCentered="1"/>
  <pageMargins left="0" right="0" top="1" bottom="1" header="0.5" footer="0.5"/>
  <pageSetup orientation="landscape" r:id="rId1"/>
  <headerFooter alignWithMargins="0">
    <oddFooter>&amp;C28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61"/>
  <sheetViews>
    <sheetView rightToLeft="1" workbookViewId="0">
      <selection activeCell="E12" sqref="E12"/>
    </sheetView>
  </sheetViews>
  <sheetFormatPr defaultColWidth="9.140625" defaultRowHeight="12.75"/>
  <cols>
    <col min="1" max="1" width="11.42578125" style="90" customWidth="1"/>
    <col min="2" max="2" width="6.42578125" style="90" customWidth="1"/>
    <col min="3" max="3" width="5.140625" style="90" customWidth="1"/>
    <col min="4" max="4" width="7.85546875" style="90" customWidth="1"/>
    <col min="5" max="5" width="10" style="90" customWidth="1"/>
    <col min="6" max="6" width="7.5703125" style="90" customWidth="1"/>
    <col min="7" max="7" width="8" style="90" bestFit="1" customWidth="1"/>
    <col min="8" max="8" width="8" style="88" bestFit="1" customWidth="1"/>
    <col min="9" max="9" width="6.42578125" style="90" customWidth="1"/>
    <col min="10" max="10" width="5.5703125" style="90" customWidth="1"/>
    <col min="11" max="11" width="8" style="90" customWidth="1"/>
    <col min="12" max="12" width="10" style="90" customWidth="1"/>
    <col min="13" max="13" width="9" style="90" customWidth="1"/>
    <col min="14" max="14" width="8.7109375" style="90" customWidth="1"/>
    <col min="15" max="15" width="8.5703125" style="90" customWidth="1"/>
    <col min="16" max="16384" width="9.140625" style="90"/>
  </cols>
  <sheetData>
    <row r="1" spans="1:18" ht="17.25" customHeight="1">
      <c r="A1" s="453"/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R1" s="94"/>
    </row>
    <row r="2" spans="1:18" ht="16.5" customHeight="1">
      <c r="A2" s="272" t="s">
        <v>175</v>
      </c>
      <c r="B2" s="93"/>
      <c r="C2" s="93"/>
      <c r="D2" s="93"/>
      <c r="E2" s="93"/>
      <c r="F2" s="93"/>
      <c r="G2" s="93"/>
      <c r="H2" s="93"/>
      <c r="I2" s="88"/>
      <c r="J2" s="88"/>
      <c r="K2" s="88"/>
      <c r="L2" s="88"/>
      <c r="M2" s="88"/>
      <c r="N2" s="88"/>
      <c r="R2" s="94"/>
    </row>
    <row r="3" spans="1:18" ht="12.75" customHeight="1">
      <c r="A3" s="435" t="s">
        <v>32</v>
      </c>
      <c r="B3" s="478" t="s">
        <v>303</v>
      </c>
      <c r="C3" s="479"/>
      <c r="D3" s="479"/>
      <c r="E3" s="479"/>
      <c r="F3" s="479"/>
      <c r="G3" s="479"/>
      <c r="H3" s="480"/>
      <c r="I3" s="454" t="s">
        <v>304</v>
      </c>
      <c r="J3" s="455"/>
      <c r="K3" s="456"/>
      <c r="L3" s="454" t="s">
        <v>275</v>
      </c>
      <c r="M3" s="456"/>
      <c r="N3" s="463" t="s">
        <v>307</v>
      </c>
      <c r="O3" s="464"/>
      <c r="R3" s="94"/>
    </row>
    <row r="4" spans="1:18" ht="8.25" customHeight="1">
      <c r="A4" s="435"/>
      <c r="B4" s="481"/>
      <c r="C4" s="482"/>
      <c r="D4" s="482"/>
      <c r="E4" s="482"/>
      <c r="F4" s="482"/>
      <c r="G4" s="482"/>
      <c r="H4" s="483"/>
      <c r="I4" s="457"/>
      <c r="J4" s="458"/>
      <c r="K4" s="459"/>
      <c r="L4" s="457"/>
      <c r="M4" s="459"/>
      <c r="N4" s="465"/>
      <c r="O4" s="466"/>
      <c r="R4" s="94"/>
    </row>
    <row r="5" spans="1:18" ht="18.600000000000001" customHeight="1">
      <c r="A5" s="435"/>
      <c r="B5" s="469" t="s">
        <v>79</v>
      </c>
      <c r="C5" s="469" t="s">
        <v>80</v>
      </c>
      <c r="D5" s="471" t="s">
        <v>21</v>
      </c>
      <c r="E5" s="464" t="s">
        <v>274</v>
      </c>
      <c r="F5" s="472"/>
      <c r="G5" s="464" t="s">
        <v>307</v>
      </c>
      <c r="H5" s="475"/>
      <c r="I5" s="457"/>
      <c r="J5" s="458"/>
      <c r="K5" s="459"/>
      <c r="L5" s="457"/>
      <c r="M5" s="459"/>
      <c r="N5" s="465"/>
      <c r="O5" s="466"/>
      <c r="R5" s="94"/>
    </row>
    <row r="6" spans="1:18" ht="18.600000000000001" customHeight="1">
      <c r="A6" s="435"/>
      <c r="B6" s="469"/>
      <c r="C6" s="469"/>
      <c r="D6" s="469"/>
      <c r="E6" s="466"/>
      <c r="F6" s="473"/>
      <c r="G6" s="466"/>
      <c r="H6" s="476"/>
      <c r="I6" s="457"/>
      <c r="J6" s="458"/>
      <c r="K6" s="459"/>
      <c r="L6" s="457"/>
      <c r="M6" s="459"/>
      <c r="N6" s="465"/>
      <c r="O6" s="466"/>
      <c r="R6" s="94"/>
    </row>
    <row r="7" spans="1:18" ht="17.25" customHeight="1">
      <c r="A7" s="435"/>
      <c r="B7" s="469"/>
      <c r="C7" s="469"/>
      <c r="D7" s="469"/>
      <c r="E7" s="468"/>
      <c r="F7" s="474"/>
      <c r="G7" s="468"/>
      <c r="H7" s="477"/>
      <c r="I7" s="460"/>
      <c r="J7" s="461"/>
      <c r="K7" s="462"/>
      <c r="L7" s="460"/>
      <c r="M7" s="462"/>
      <c r="N7" s="467"/>
      <c r="O7" s="468"/>
      <c r="R7" s="94"/>
    </row>
    <row r="8" spans="1:18" ht="17.25" customHeight="1">
      <c r="A8" s="435"/>
      <c r="B8" s="470"/>
      <c r="C8" s="470"/>
      <c r="D8" s="470"/>
      <c r="E8" s="137" t="s">
        <v>81</v>
      </c>
      <c r="F8" s="137" t="s">
        <v>80</v>
      </c>
      <c r="G8" s="137" t="s">
        <v>81</v>
      </c>
      <c r="H8" s="138" t="s">
        <v>80</v>
      </c>
      <c r="I8" s="275" t="s">
        <v>79</v>
      </c>
      <c r="J8" s="275" t="s">
        <v>80</v>
      </c>
      <c r="K8" s="275" t="s">
        <v>21</v>
      </c>
      <c r="L8" s="137" t="s">
        <v>81</v>
      </c>
      <c r="M8" s="137" t="s">
        <v>80</v>
      </c>
      <c r="N8" s="137" t="s">
        <v>81</v>
      </c>
      <c r="O8" s="138" t="s">
        <v>80</v>
      </c>
      <c r="R8" s="94"/>
    </row>
    <row r="9" spans="1:18" ht="21.75" customHeight="1">
      <c r="A9" s="276" t="s">
        <v>6</v>
      </c>
      <c r="B9" s="145">
        <v>103</v>
      </c>
      <c r="C9" s="141">
        <v>12</v>
      </c>
      <c r="D9" s="141">
        <v>115</v>
      </c>
      <c r="E9" s="146">
        <v>161520</v>
      </c>
      <c r="F9" s="141">
        <v>17550.000000000004</v>
      </c>
      <c r="G9" s="141">
        <v>1568.1553398058252</v>
      </c>
      <c r="H9" s="141">
        <v>1462.5000000000002</v>
      </c>
      <c r="I9" s="141">
        <v>145</v>
      </c>
      <c r="J9" s="141">
        <v>13</v>
      </c>
      <c r="K9" s="141">
        <v>158</v>
      </c>
      <c r="L9" s="141">
        <v>229380</v>
      </c>
      <c r="M9" s="141">
        <v>19050</v>
      </c>
      <c r="N9" s="141">
        <v>1581.9310344827586</v>
      </c>
      <c r="O9" s="147">
        <v>1465.3846153846155</v>
      </c>
    </row>
    <row r="10" spans="1:18" ht="21.75" customHeight="1">
      <c r="A10" s="277" t="s">
        <v>7</v>
      </c>
      <c r="B10" s="145">
        <v>5</v>
      </c>
      <c r="C10" s="243">
        <v>0</v>
      </c>
      <c r="D10" s="141">
        <v>5</v>
      </c>
      <c r="E10" s="146">
        <v>16147</v>
      </c>
      <c r="F10" s="243">
        <v>0</v>
      </c>
      <c r="G10" s="141">
        <v>3229.4</v>
      </c>
      <c r="H10" s="243">
        <v>0</v>
      </c>
      <c r="I10" s="141">
        <v>425</v>
      </c>
      <c r="J10" s="243">
        <v>0</v>
      </c>
      <c r="K10" s="141">
        <v>425</v>
      </c>
      <c r="L10" s="141">
        <v>1287729</v>
      </c>
      <c r="M10" s="243">
        <v>0</v>
      </c>
      <c r="N10" s="141">
        <v>3029.9505882352942</v>
      </c>
      <c r="O10" s="248">
        <v>0</v>
      </c>
    </row>
    <row r="11" spans="1:18" ht="21.75" customHeight="1">
      <c r="A11" s="277" t="s">
        <v>39</v>
      </c>
      <c r="B11" s="145">
        <v>58</v>
      </c>
      <c r="C11" s="141">
        <v>2</v>
      </c>
      <c r="D11" s="141">
        <v>60</v>
      </c>
      <c r="E11" s="146">
        <v>113450.00000000003</v>
      </c>
      <c r="F11" s="141">
        <v>3000</v>
      </c>
      <c r="G11" s="141">
        <v>1956.0344827586212</v>
      </c>
      <c r="H11" s="141">
        <v>1500</v>
      </c>
      <c r="I11" s="141">
        <v>296</v>
      </c>
      <c r="J11" s="141">
        <v>2</v>
      </c>
      <c r="K11" s="141">
        <v>298</v>
      </c>
      <c r="L11" s="141">
        <v>388450</v>
      </c>
      <c r="M11" s="153">
        <v>0</v>
      </c>
      <c r="N11" s="141">
        <v>1312.331081081081</v>
      </c>
      <c r="O11" s="147">
        <v>1500</v>
      </c>
    </row>
    <row r="12" spans="1:18" ht="21.75" customHeight="1">
      <c r="A12" s="277" t="s">
        <v>9</v>
      </c>
      <c r="B12" s="145">
        <v>144</v>
      </c>
      <c r="C12" s="243">
        <v>0</v>
      </c>
      <c r="D12" s="141">
        <v>144</v>
      </c>
      <c r="E12" s="146">
        <v>296060</v>
      </c>
      <c r="F12" s="243">
        <v>0</v>
      </c>
      <c r="G12" s="141">
        <v>2055.9722222222222</v>
      </c>
      <c r="H12" s="243">
        <v>0</v>
      </c>
      <c r="I12" s="141">
        <v>336</v>
      </c>
      <c r="J12" s="141">
        <v>7</v>
      </c>
      <c r="K12" s="141">
        <v>343</v>
      </c>
      <c r="L12" s="141">
        <v>767110</v>
      </c>
      <c r="M12" s="141">
        <v>8814</v>
      </c>
      <c r="N12" s="141">
        <v>2283.0654761904761</v>
      </c>
      <c r="O12" s="147">
        <v>1259.1428571428571</v>
      </c>
    </row>
    <row r="13" spans="1:18" ht="21.75" customHeight="1">
      <c r="A13" s="277" t="s">
        <v>10</v>
      </c>
      <c r="B13" s="145">
        <v>1663</v>
      </c>
      <c r="C13" s="141">
        <v>8</v>
      </c>
      <c r="D13" s="141">
        <v>1671</v>
      </c>
      <c r="E13" s="146">
        <v>3700506</v>
      </c>
      <c r="F13" s="141">
        <v>17930</v>
      </c>
      <c r="G13" s="141">
        <v>2225.1990378833434</v>
      </c>
      <c r="H13" s="141">
        <v>2241.25</v>
      </c>
      <c r="I13" s="141">
        <v>8085</v>
      </c>
      <c r="J13" s="141">
        <v>8</v>
      </c>
      <c r="K13" s="141">
        <v>8093</v>
      </c>
      <c r="L13" s="141">
        <v>9648421</v>
      </c>
      <c r="M13" s="141">
        <v>17930</v>
      </c>
      <c r="N13" s="141">
        <v>1193.3730364873222</v>
      </c>
      <c r="O13" s="147">
        <v>2241.25</v>
      </c>
    </row>
    <row r="14" spans="1:18" ht="21.75" customHeight="1">
      <c r="A14" s="277" t="s">
        <v>11</v>
      </c>
      <c r="B14" s="145">
        <v>742</v>
      </c>
      <c r="C14" s="243">
        <v>0</v>
      </c>
      <c r="D14" s="141">
        <v>742</v>
      </c>
      <c r="E14" s="146">
        <v>3272923</v>
      </c>
      <c r="F14" s="243">
        <v>0</v>
      </c>
      <c r="G14" s="153">
        <v>4410.9474393531</v>
      </c>
      <c r="H14" s="243">
        <v>0</v>
      </c>
      <c r="I14" s="141">
        <v>2334</v>
      </c>
      <c r="J14" s="243">
        <v>0</v>
      </c>
      <c r="K14" s="141">
        <v>2334</v>
      </c>
      <c r="L14" s="141">
        <v>7484125</v>
      </c>
      <c r="M14" s="243">
        <v>0</v>
      </c>
      <c r="N14" s="141">
        <v>3206.5659811482433</v>
      </c>
      <c r="O14" s="248">
        <v>0</v>
      </c>
    </row>
    <row r="15" spans="1:18" ht="21.75" customHeight="1">
      <c r="A15" s="278" t="s">
        <v>12</v>
      </c>
      <c r="B15" s="145">
        <v>10</v>
      </c>
      <c r="C15" s="243">
        <v>0</v>
      </c>
      <c r="D15" s="141">
        <v>10</v>
      </c>
      <c r="E15" s="146">
        <v>42000</v>
      </c>
      <c r="F15" s="243">
        <v>0</v>
      </c>
      <c r="G15" s="153">
        <v>4200</v>
      </c>
      <c r="H15" s="243">
        <v>0</v>
      </c>
      <c r="I15" s="141">
        <v>45</v>
      </c>
      <c r="J15" s="243">
        <v>0</v>
      </c>
      <c r="K15" s="141">
        <v>45</v>
      </c>
      <c r="L15" s="141">
        <v>192900</v>
      </c>
      <c r="M15" s="243">
        <v>0</v>
      </c>
      <c r="N15" s="141">
        <v>4286.666666666667</v>
      </c>
      <c r="O15" s="248">
        <v>0</v>
      </c>
      <c r="R15" s="94"/>
    </row>
    <row r="16" spans="1:18" ht="21.75" customHeight="1">
      <c r="A16" s="277" t="s">
        <v>13</v>
      </c>
      <c r="B16" s="145">
        <v>63</v>
      </c>
      <c r="C16" s="141">
        <v>9</v>
      </c>
      <c r="D16" s="141">
        <v>72</v>
      </c>
      <c r="E16" s="146">
        <v>232967</v>
      </c>
      <c r="F16" s="153">
        <v>19200</v>
      </c>
      <c r="G16" s="153">
        <v>3697.8888888888887</v>
      </c>
      <c r="H16" s="153">
        <v>2133.3333333333335</v>
      </c>
      <c r="I16" s="141">
        <v>1063</v>
      </c>
      <c r="J16" s="141">
        <v>13.000000000000004</v>
      </c>
      <c r="K16" s="141">
        <v>1076</v>
      </c>
      <c r="L16" s="141">
        <v>1639387</v>
      </c>
      <c r="M16" s="141">
        <v>24900</v>
      </c>
      <c r="N16" s="141">
        <v>1542.2267168391345</v>
      </c>
      <c r="O16" s="89">
        <v>1915.3846153846148</v>
      </c>
      <c r="R16" s="94"/>
    </row>
    <row r="17" spans="1:18" ht="21.75" customHeight="1">
      <c r="A17" s="277" t="s">
        <v>14</v>
      </c>
      <c r="B17" s="145">
        <v>572</v>
      </c>
      <c r="C17" s="243">
        <v>0</v>
      </c>
      <c r="D17" s="141">
        <v>572</v>
      </c>
      <c r="E17" s="146">
        <v>2279242</v>
      </c>
      <c r="F17" s="243">
        <v>0</v>
      </c>
      <c r="G17" s="141">
        <v>3984.6888111888111</v>
      </c>
      <c r="H17" s="243">
        <v>0</v>
      </c>
      <c r="I17" s="141">
        <v>1203</v>
      </c>
      <c r="J17" s="243">
        <v>0</v>
      </c>
      <c r="K17" s="141">
        <v>1203</v>
      </c>
      <c r="L17" s="141">
        <v>3791189</v>
      </c>
      <c r="M17" s="243">
        <v>0</v>
      </c>
      <c r="N17" s="141">
        <v>3151.4455527847049</v>
      </c>
      <c r="O17" s="248">
        <v>0</v>
      </c>
      <c r="R17" s="94"/>
    </row>
    <row r="18" spans="1:18" ht="21.75" customHeight="1">
      <c r="A18" s="277" t="s">
        <v>15</v>
      </c>
      <c r="B18" s="145">
        <v>8</v>
      </c>
      <c r="C18" s="243">
        <v>0</v>
      </c>
      <c r="D18" s="141">
        <v>8</v>
      </c>
      <c r="E18" s="146">
        <v>15250</v>
      </c>
      <c r="F18" s="243">
        <v>0</v>
      </c>
      <c r="G18" s="153">
        <v>1906.25</v>
      </c>
      <c r="H18" s="243">
        <v>0</v>
      </c>
      <c r="I18" s="141">
        <v>60</v>
      </c>
      <c r="J18" s="243">
        <v>0</v>
      </c>
      <c r="K18" s="141">
        <v>60</v>
      </c>
      <c r="L18" s="141">
        <v>122800</v>
      </c>
      <c r="M18" s="243">
        <v>0</v>
      </c>
      <c r="N18" s="141">
        <v>2046.6666666666667</v>
      </c>
      <c r="O18" s="248">
        <v>0</v>
      </c>
      <c r="R18" s="94"/>
    </row>
    <row r="19" spans="1:18" ht="21.75" customHeight="1">
      <c r="A19" s="277" t="s">
        <v>42</v>
      </c>
      <c r="B19" s="243">
        <v>0</v>
      </c>
      <c r="C19" s="243">
        <v>0</v>
      </c>
      <c r="D19" s="243">
        <v>0</v>
      </c>
      <c r="E19" s="243">
        <v>0</v>
      </c>
      <c r="F19" s="243">
        <v>0</v>
      </c>
      <c r="G19" s="243">
        <v>0</v>
      </c>
      <c r="H19" s="243">
        <v>0</v>
      </c>
      <c r="I19" s="141">
        <v>52</v>
      </c>
      <c r="J19" s="243">
        <v>0</v>
      </c>
      <c r="K19" s="141">
        <v>52</v>
      </c>
      <c r="L19" s="141">
        <v>100100</v>
      </c>
      <c r="M19" s="243">
        <v>0</v>
      </c>
      <c r="N19" s="141">
        <v>1925</v>
      </c>
      <c r="O19" s="248">
        <v>0</v>
      </c>
      <c r="R19" s="94"/>
    </row>
    <row r="20" spans="1:18" ht="21.75" customHeight="1">
      <c r="A20" s="277" t="s">
        <v>40</v>
      </c>
      <c r="B20" s="162">
        <v>2</v>
      </c>
      <c r="C20" s="245">
        <v>0</v>
      </c>
      <c r="D20" s="155">
        <v>2</v>
      </c>
      <c r="E20" s="156">
        <v>3600</v>
      </c>
      <c r="F20" s="245">
        <v>0</v>
      </c>
      <c r="G20" s="185">
        <v>1800</v>
      </c>
      <c r="H20" s="246">
        <v>0</v>
      </c>
      <c r="I20" s="155">
        <v>21</v>
      </c>
      <c r="J20" s="245">
        <v>0</v>
      </c>
      <c r="K20" s="155">
        <v>21</v>
      </c>
      <c r="L20" s="155">
        <v>54000</v>
      </c>
      <c r="M20" s="245">
        <v>0</v>
      </c>
      <c r="N20" s="155">
        <v>2571.4285714285716</v>
      </c>
      <c r="O20" s="247">
        <v>0</v>
      </c>
      <c r="R20" s="94"/>
    </row>
    <row r="21" spans="1:18" ht="21.75" customHeight="1">
      <c r="A21" s="277" t="s">
        <v>18</v>
      </c>
      <c r="B21" s="162">
        <v>76</v>
      </c>
      <c r="C21" s="245">
        <v>0</v>
      </c>
      <c r="D21" s="155">
        <v>76</v>
      </c>
      <c r="E21" s="156">
        <v>230400</v>
      </c>
      <c r="F21" s="245">
        <v>0</v>
      </c>
      <c r="G21" s="185">
        <v>3031.5789473684213</v>
      </c>
      <c r="H21" s="246">
        <v>0</v>
      </c>
      <c r="I21" s="155">
        <v>144</v>
      </c>
      <c r="J21" s="155">
        <v>3</v>
      </c>
      <c r="K21" s="155">
        <v>147</v>
      </c>
      <c r="L21" s="155">
        <v>411450</v>
      </c>
      <c r="M21" s="155">
        <v>5500</v>
      </c>
      <c r="N21" s="155">
        <v>2857.2916666666665</v>
      </c>
      <c r="O21" s="163">
        <v>1833.3333333333333</v>
      </c>
      <c r="R21" s="94"/>
    </row>
    <row r="22" spans="1:18" ht="21.75" customHeight="1">
      <c r="A22" s="277" t="s">
        <v>41</v>
      </c>
      <c r="B22" s="145">
        <v>45</v>
      </c>
      <c r="C22" s="245">
        <v>0</v>
      </c>
      <c r="D22" s="141">
        <v>45</v>
      </c>
      <c r="E22" s="146">
        <v>79600</v>
      </c>
      <c r="F22" s="245">
        <v>0</v>
      </c>
      <c r="G22" s="146">
        <v>1768.8888888888889</v>
      </c>
      <c r="H22" s="245">
        <v>0</v>
      </c>
      <c r="I22" s="141">
        <v>110</v>
      </c>
      <c r="J22" s="245">
        <v>0</v>
      </c>
      <c r="K22" s="141">
        <v>110</v>
      </c>
      <c r="L22" s="141">
        <v>220050</v>
      </c>
      <c r="M22" s="245">
        <v>0</v>
      </c>
      <c r="N22" s="141">
        <v>2000.4545454545455</v>
      </c>
      <c r="O22" s="247">
        <v>0</v>
      </c>
      <c r="R22" s="94"/>
    </row>
    <row r="23" spans="1:18" ht="21.75" customHeight="1">
      <c r="A23" s="277" t="s">
        <v>20</v>
      </c>
      <c r="B23" s="162">
        <v>46</v>
      </c>
      <c r="C23" s="245">
        <v>0</v>
      </c>
      <c r="D23" s="155">
        <v>46</v>
      </c>
      <c r="E23" s="156">
        <v>175300</v>
      </c>
      <c r="F23" s="245">
        <v>0</v>
      </c>
      <c r="G23" s="185">
        <v>3810.8695652173915</v>
      </c>
      <c r="H23" s="246">
        <v>0</v>
      </c>
      <c r="I23" s="155">
        <v>76</v>
      </c>
      <c r="J23" s="245">
        <v>0</v>
      </c>
      <c r="K23" s="155">
        <v>76</v>
      </c>
      <c r="L23" s="155">
        <v>290300</v>
      </c>
      <c r="M23" s="245">
        <v>0</v>
      </c>
      <c r="N23" s="155">
        <v>3819.7368421052633</v>
      </c>
      <c r="O23" s="247">
        <v>0</v>
      </c>
      <c r="R23" s="94"/>
    </row>
    <row r="24" spans="1:18" ht="21.75" customHeight="1">
      <c r="A24" s="279" t="s">
        <v>246</v>
      </c>
      <c r="B24" s="157">
        <v>3537</v>
      </c>
      <c r="C24" s="157">
        <v>31</v>
      </c>
      <c r="D24" s="157">
        <v>3568</v>
      </c>
      <c r="E24" s="157">
        <v>10618965</v>
      </c>
      <c r="F24" s="157">
        <v>57680</v>
      </c>
      <c r="G24" s="157">
        <v>3002</v>
      </c>
      <c r="H24" s="157">
        <v>1861</v>
      </c>
      <c r="I24" s="157">
        <v>14395</v>
      </c>
      <c r="J24" s="157">
        <v>46</v>
      </c>
      <c r="K24" s="157">
        <v>14441</v>
      </c>
      <c r="L24" s="157">
        <v>26627391</v>
      </c>
      <c r="M24" s="157">
        <v>76194</v>
      </c>
      <c r="N24" s="157">
        <v>1850</v>
      </c>
      <c r="O24" s="226">
        <v>1722</v>
      </c>
      <c r="R24" s="94"/>
    </row>
    <row r="25" spans="1:18">
      <c r="P25" s="329"/>
      <c r="R25" s="94"/>
    </row>
    <row r="26" spans="1:18" ht="12.75" customHeight="1">
      <c r="R26" s="94"/>
    </row>
    <row r="27" spans="1:18">
      <c r="R27" s="94"/>
    </row>
    <row r="28" spans="1:18">
      <c r="R28" s="94"/>
    </row>
    <row r="29" spans="1:18">
      <c r="R29" s="94"/>
    </row>
    <row r="30" spans="1:18">
      <c r="R30" s="94"/>
    </row>
    <row r="31" spans="1:18">
      <c r="R31" s="94"/>
    </row>
    <row r="32" spans="1:18" ht="12.75" customHeight="1">
      <c r="R32" s="94"/>
    </row>
    <row r="33" spans="18:18">
      <c r="R33" s="94"/>
    </row>
    <row r="34" spans="18:18">
      <c r="R34" s="94"/>
    </row>
    <row r="35" spans="18:18">
      <c r="R35" s="94"/>
    </row>
    <row r="36" spans="18:18">
      <c r="R36" s="94"/>
    </row>
    <row r="37" spans="18:18">
      <c r="R37" s="94"/>
    </row>
    <row r="38" spans="18:18" ht="12.75" customHeight="1">
      <c r="R38" s="94"/>
    </row>
    <row r="39" spans="18:18">
      <c r="R39" s="94"/>
    </row>
    <row r="40" spans="18:18">
      <c r="R40" s="94"/>
    </row>
    <row r="41" spans="18:18">
      <c r="R41" s="94"/>
    </row>
    <row r="42" spans="18:18">
      <c r="R42" s="94"/>
    </row>
    <row r="43" spans="18:18">
      <c r="R43" s="94"/>
    </row>
    <row r="44" spans="18:18" ht="12.75" customHeight="1">
      <c r="R44" s="94"/>
    </row>
    <row r="45" spans="18:18">
      <c r="R45" s="94"/>
    </row>
    <row r="46" spans="18:18">
      <c r="R46" s="94"/>
    </row>
    <row r="47" spans="18:18">
      <c r="R47" s="94"/>
    </row>
    <row r="48" spans="18:18">
      <c r="R48" s="94"/>
    </row>
    <row r="49" spans="18:18">
      <c r="R49" s="94"/>
    </row>
    <row r="50" spans="18:18" ht="12.75" customHeight="1">
      <c r="R50" s="94"/>
    </row>
    <row r="51" spans="18:18">
      <c r="R51" s="94"/>
    </row>
    <row r="52" spans="18:18">
      <c r="R52" s="94"/>
    </row>
    <row r="53" spans="18:18">
      <c r="R53" s="94"/>
    </row>
    <row r="54" spans="18:18">
      <c r="R54" s="94"/>
    </row>
    <row r="55" spans="18:18">
      <c r="R55" s="94"/>
    </row>
    <row r="56" spans="18:18" ht="12.75" customHeight="1">
      <c r="R56" s="94"/>
    </row>
    <row r="57" spans="18:18">
      <c r="R57" s="94"/>
    </row>
    <row r="58" spans="18:18">
      <c r="R58" s="94"/>
    </row>
    <row r="59" spans="18:18">
      <c r="R59" s="94"/>
    </row>
    <row r="60" spans="18:18">
      <c r="R60" s="94"/>
    </row>
    <row r="61" spans="18:18">
      <c r="R61" s="94"/>
    </row>
  </sheetData>
  <mergeCells count="11">
    <mergeCell ref="A1:N1"/>
    <mergeCell ref="A3:A8"/>
    <mergeCell ref="I3:K7"/>
    <mergeCell ref="L3:M7"/>
    <mergeCell ref="N3:O7"/>
    <mergeCell ref="B5:B8"/>
    <mergeCell ref="C5:C8"/>
    <mergeCell ref="D5:D8"/>
    <mergeCell ref="E5:F7"/>
    <mergeCell ref="G5:H7"/>
    <mergeCell ref="B3:H4"/>
  </mergeCells>
  <printOptions horizontalCentered="1" verticalCentered="1"/>
  <pageMargins left="0" right="0" top="0.5" bottom="0.5" header="0.5" footer="0.5"/>
  <pageSetup orientation="landscape" r:id="rId1"/>
  <headerFooter alignWithMargins="0">
    <oddFooter>&amp;C29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36"/>
  <sheetViews>
    <sheetView rightToLeft="1" topLeftCell="A13" workbookViewId="0">
      <selection activeCell="J22" sqref="J22"/>
    </sheetView>
  </sheetViews>
  <sheetFormatPr defaultRowHeight="12.75"/>
  <cols>
    <col min="1" max="1" width="5.140625" customWidth="1"/>
    <col min="2" max="2" width="12.140625" customWidth="1"/>
    <col min="3" max="3" width="12.85546875" customWidth="1"/>
    <col min="4" max="4" width="13.42578125" customWidth="1"/>
    <col min="5" max="5" width="12.7109375" customWidth="1"/>
    <col min="7" max="7" width="6.7109375" customWidth="1"/>
  </cols>
  <sheetData>
    <row r="1" spans="2:9" ht="16.5" customHeight="1">
      <c r="B1" s="340"/>
      <c r="C1" s="340"/>
      <c r="D1" s="340"/>
    </row>
    <row r="2" spans="2:9" ht="15.75">
      <c r="B2" s="350" t="s">
        <v>162</v>
      </c>
      <c r="C2" s="350"/>
      <c r="D2" s="350"/>
      <c r="E2" s="350"/>
      <c r="F2" s="350"/>
    </row>
    <row r="3" spans="2:9" ht="19.5" customHeight="1">
      <c r="B3" s="350" t="s">
        <v>22</v>
      </c>
      <c r="C3" s="350"/>
      <c r="D3" s="350"/>
      <c r="E3" s="350"/>
      <c r="F3" s="350"/>
    </row>
    <row r="4" spans="2:9" ht="21.75" customHeight="1">
      <c r="B4" s="351" t="s">
        <v>23</v>
      </c>
      <c r="C4" s="352"/>
      <c r="D4" s="352"/>
      <c r="E4" s="95"/>
      <c r="F4" s="95"/>
      <c r="I4" s="44"/>
    </row>
    <row r="5" spans="2:9" ht="23.25" customHeight="1">
      <c r="B5" s="353" t="s">
        <v>24</v>
      </c>
      <c r="C5" s="355" t="s">
        <v>25</v>
      </c>
      <c r="D5" s="355"/>
      <c r="E5" s="355"/>
      <c r="F5" s="356" t="s">
        <v>21</v>
      </c>
      <c r="I5" s="44"/>
    </row>
    <row r="6" spans="2:9" ht="15">
      <c r="B6" s="354"/>
      <c r="C6" s="99" t="s">
        <v>26</v>
      </c>
      <c r="D6" s="99" t="s">
        <v>27</v>
      </c>
      <c r="E6" s="100" t="s">
        <v>28</v>
      </c>
      <c r="F6" s="356"/>
      <c r="I6" s="44"/>
    </row>
    <row r="7" spans="2:9" ht="15">
      <c r="B7" s="96" t="s">
        <v>29</v>
      </c>
      <c r="C7" s="61">
        <v>316</v>
      </c>
      <c r="D7" s="61">
        <v>18</v>
      </c>
      <c r="E7" s="63" t="s">
        <v>179</v>
      </c>
      <c r="F7" s="62">
        <v>334</v>
      </c>
      <c r="I7" s="44"/>
    </row>
    <row r="8" spans="2:9" ht="15">
      <c r="B8" s="97" t="s">
        <v>30</v>
      </c>
      <c r="C8" s="61">
        <v>2896</v>
      </c>
      <c r="D8" s="61">
        <v>586</v>
      </c>
      <c r="E8" s="63">
        <v>2</v>
      </c>
      <c r="F8" s="62" t="s">
        <v>189</v>
      </c>
      <c r="I8" s="44"/>
    </row>
    <row r="9" spans="2:9" ht="15">
      <c r="B9" s="97" t="s">
        <v>31</v>
      </c>
      <c r="C9" s="61">
        <v>3212</v>
      </c>
      <c r="D9" s="61">
        <v>604</v>
      </c>
      <c r="E9" s="63">
        <v>2</v>
      </c>
      <c r="F9" s="62">
        <v>3794</v>
      </c>
      <c r="I9" s="44"/>
    </row>
    <row r="10" spans="2:9" ht="15.75" customHeight="1">
      <c r="B10" s="348" t="s">
        <v>182</v>
      </c>
      <c r="C10" s="349"/>
      <c r="D10" s="349"/>
      <c r="E10" s="349"/>
      <c r="F10" s="349"/>
    </row>
    <row r="17" spans="1:9" ht="17.25" customHeight="1"/>
    <row r="18" spans="1:9" ht="17.25" customHeight="1">
      <c r="A18" s="19"/>
    </row>
    <row r="19" spans="1:9" ht="17.25" customHeight="1">
      <c r="A19" s="19"/>
    </row>
    <row r="20" spans="1:9" ht="17.25" customHeight="1">
      <c r="A20" s="19"/>
    </row>
    <row r="21" spans="1:9" ht="17.25" customHeight="1">
      <c r="A21" s="19"/>
    </row>
    <row r="22" spans="1:9" ht="17.25" customHeight="1">
      <c r="A22" s="19"/>
    </row>
    <row r="23" spans="1:9" ht="17.25" customHeight="1">
      <c r="A23" s="19"/>
    </row>
    <row r="24" spans="1:9" ht="17.25" customHeight="1">
      <c r="A24" s="19"/>
    </row>
    <row r="25" spans="1:9" ht="17.25" customHeight="1">
      <c r="A25" s="19"/>
    </row>
    <row r="26" spans="1:9" ht="17.25" customHeight="1">
      <c r="A26" s="19"/>
    </row>
    <row r="27" spans="1:9" ht="17.25" customHeight="1">
      <c r="A27" s="19"/>
    </row>
    <row r="28" spans="1:9" ht="17.25" customHeight="1">
      <c r="A28" s="19"/>
    </row>
    <row r="29" spans="1:9" ht="17.25" customHeight="1">
      <c r="A29" s="19"/>
    </row>
    <row r="30" spans="1:9" ht="17.25" customHeight="1">
      <c r="A30" s="19"/>
    </row>
    <row r="31" spans="1:9">
      <c r="A31" s="19"/>
    </row>
    <row r="32" spans="1:9" ht="10.5" customHeight="1">
      <c r="B32" s="19"/>
      <c r="C32" s="19"/>
      <c r="D32" s="19"/>
      <c r="E32" s="19"/>
      <c r="F32" s="19"/>
      <c r="G32" s="19"/>
      <c r="H32" s="19"/>
      <c r="I32" s="19"/>
    </row>
    <row r="33" spans="2:9" ht="24.75" hidden="1" customHeight="1">
      <c r="B33" s="19"/>
      <c r="C33" s="19"/>
      <c r="D33" s="19"/>
      <c r="E33" s="19"/>
      <c r="F33" s="19"/>
      <c r="G33" s="19"/>
      <c r="H33" s="19"/>
      <c r="I33" s="19"/>
    </row>
    <row r="34" spans="2:9">
      <c r="B34" s="19"/>
      <c r="C34" s="19"/>
      <c r="D34" s="19"/>
      <c r="E34" s="19"/>
      <c r="F34" s="19"/>
      <c r="G34" s="19"/>
      <c r="H34" s="19"/>
      <c r="I34" s="19"/>
    </row>
    <row r="35" spans="2:9">
      <c r="B35" s="19"/>
      <c r="C35" s="19"/>
      <c r="D35" s="19"/>
      <c r="E35" s="19"/>
      <c r="F35" s="19"/>
      <c r="G35" s="19"/>
      <c r="H35" s="19"/>
      <c r="I35" s="19"/>
    </row>
    <row r="36" spans="2:9">
      <c r="B36" s="19"/>
      <c r="C36" s="19"/>
      <c r="D36" s="19"/>
      <c r="E36" s="19"/>
      <c r="F36" s="19"/>
      <c r="G36" s="19"/>
      <c r="H36" s="19"/>
      <c r="I36" s="19"/>
    </row>
  </sheetData>
  <mergeCells count="8">
    <mergeCell ref="B10:F10"/>
    <mergeCell ref="B1:D1"/>
    <mergeCell ref="B2:F2"/>
    <mergeCell ref="B3:F3"/>
    <mergeCell ref="B4:D4"/>
    <mergeCell ref="B5:B6"/>
    <mergeCell ref="C5:E5"/>
    <mergeCell ref="F5:F6"/>
  </mergeCells>
  <printOptions horizontalCentered="1" verticalCentered="1"/>
  <pageMargins left="0.3" right="0.7" top="0.75" bottom="0.75" header="3" footer="0.3"/>
  <pageSetup paperSize="9" orientation="portrait" r:id="rId1"/>
  <headerFooter>
    <oddFooter>&amp;C10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9"/>
  <sheetViews>
    <sheetView rightToLeft="1" workbookViewId="0">
      <selection activeCell="N15" sqref="N15"/>
    </sheetView>
  </sheetViews>
  <sheetFormatPr defaultColWidth="9.140625" defaultRowHeight="12.75"/>
  <cols>
    <col min="1" max="1" width="10.140625" style="11" customWidth="1"/>
    <col min="2" max="2" width="9.5703125" style="11" customWidth="1"/>
    <col min="3" max="3" width="6.7109375" style="11" customWidth="1"/>
    <col min="4" max="4" width="8.28515625" style="11" customWidth="1"/>
    <col min="5" max="5" width="7" style="11" customWidth="1"/>
    <col min="6" max="6" width="9.7109375" style="11" customWidth="1"/>
    <col min="7" max="7" width="6.5703125" style="11" customWidth="1"/>
    <col min="8" max="8" width="11.42578125" style="11" customWidth="1"/>
    <col min="9" max="9" width="8" style="11" customWidth="1"/>
    <col min="10" max="10" width="12.85546875" style="14" customWidth="1"/>
    <col min="11" max="16384" width="9.140625" style="11"/>
  </cols>
  <sheetData>
    <row r="1" spans="1:11" ht="21" customHeight="1">
      <c r="A1" s="486" t="s">
        <v>267</v>
      </c>
      <c r="B1" s="486"/>
      <c r="C1" s="486"/>
      <c r="D1" s="486"/>
      <c r="E1" s="486"/>
      <c r="F1" s="486"/>
      <c r="G1" s="486"/>
      <c r="H1" s="486"/>
      <c r="I1" s="486"/>
      <c r="J1" s="486"/>
      <c r="K1" s="15"/>
    </row>
    <row r="2" spans="1:11" ht="17.25" customHeight="1">
      <c r="A2" s="274" t="s">
        <v>176</v>
      </c>
      <c r="B2" s="274"/>
      <c r="C2" s="274"/>
      <c r="D2" s="274"/>
      <c r="E2" s="274"/>
      <c r="F2" s="274"/>
      <c r="G2" s="274"/>
      <c r="H2" s="274"/>
      <c r="I2" s="490" t="s">
        <v>268</v>
      </c>
      <c r="J2" s="490"/>
      <c r="K2" s="15"/>
    </row>
    <row r="3" spans="1:11" ht="15.75" customHeight="1">
      <c r="A3" s="484" t="s">
        <v>32</v>
      </c>
      <c r="B3" s="484" t="s">
        <v>294</v>
      </c>
      <c r="C3" s="427" t="s">
        <v>327</v>
      </c>
      <c r="D3" s="487"/>
      <c r="E3" s="487"/>
      <c r="F3" s="487"/>
      <c r="G3" s="487"/>
      <c r="H3" s="487"/>
      <c r="I3" s="487"/>
      <c r="J3" s="487"/>
      <c r="K3" s="15"/>
    </row>
    <row r="4" spans="1:11" ht="15" customHeight="1">
      <c r="A4" s="484"/>
      <c r="B4" s="484"/>
      <c r="C4" s="488" t="s">
        <v>82</v>
      </c>
      <c r="D4" s="488"/>
      <c r="E4" s="488" t="s">
        <v>83</v>
      </c>
      <c r="F4" s="488" t="s">
        <v>83</v>
      </c>
      <c r="G4" s="488" t="s">
        <v>84</v>
      </c>
      <c r="H4" s="488"/>
      <c r="I4" s="488" t="s">
        <v>21</v>
      </c>
      <c r="J4" s="489"/>
      <c r="K4" s="15"/>
    </row>
    <row r="5" spans="1:11" ht="15">
      <c r="A5" s="485"/>
      <c r="B5" s="485"/>
      <c r="C5" s="164" t="s">
        <v>85</v>
      </c>
      <c r="D5" s="164" t="s">
        <v>86</v>
      </c>
      <c r="E5" s="164" t="s">
        <v>85</v>
      </c>
      <c r="F5" s="164" t="s">
        <v>86</v>
      </c>
      <c r="G5" s="164" t="s">
        <v>85</v>
      </c>
      <c r="H5" s="164" t="s">
        <v>86</v>
      </c>
      <c r="I5" s="164" t="s">
        <v>85</v>
      </c>
      <c r="J5" s="165" t="s">
        <v>86</v>
      </c>
      <c r="K5" s="15"/>
    </row>
    <row r="6" spans="1:11" ht="19.5" customHeight="1">
      <c r="A6" s="484" t="s">
        <v>6</v>
      </c>
      <c r="B6" s="167" t="s">
        <v>87</v>
      </c>
      <c r="C6" s="168">
        <v>0</v>
      </c>
      <c r="D6" s="168">
        <v>0</v>
      </c>
      <c r="E6" s="168">
        <v>0</v>
      </c>
      <c r="F6" s="168">
        <v>0</v>
      </c>
      <c r="G6" s="168">
        <v>0</v>
      </c>
      <c r="H6" s="168">
        <v>0</v>
      </c>
      <c r="I6" s="168">
        <v>0</v>
      </c>
      <c r="J6" s="336">
        <v>0</v>
      </c>
      <c r="K6" s="15"/>
    </row>
    <row r="7" spans="1:11" ht="19.5" customHeight="1">
      <c r="A7" s="484"/>
      <c r="B7" s="167" t="s">
        <v>88</v>
      </c>
      <c r="C7" s="168">
        <v>125</v>
      </c>
      <c r="D7" s="168">
        <v>74256</v>
      </c>
      <c r="E7" s="168">
        <v>12</v>
      </c>
      <c r="F7" s="168">
        <v>2770</v>
      </c>
      <c r="G7" s="168">
        <v>0</v>
      </c>
      <c r="H7" s="168">
        <v>0</v>
      </c>
      <c r="I7" s="168">
        <f>SUM(C7,E7,G7)</f>
        <v>137</v>
      </c>
      <c r="J7" s="336">
        <f>SUM(D7,F7,H7)</f>
        <v>77026</v>
      </c>
      <c r="K7" s="15"/>
    </row>
    <row r="8" spans="1:11" ht="19.5" customHeight="1">
      <c r="A8" s="484"/>
      <c r="B8" s="167" t="s">
        <v>89</v>
      </c>
      <c r="C8" s="168">
        <v>0</v>
      </c>
      <c r="D8" s="168">
        <v>0</v>
      </c>
      <c r="E8" s="168">
        <v>0</v>
      </c>
      <c r="F8" s="168">
        <v>0</v>
      </c>
      <c r="G8" s="168">
        <v>0</v>
      </c>
      <c r="H8" s="168">
        <v>0</v>
      </c>
      <c r="I8" s="168">
        <v>0</v>
      </c>
      <c r="J8" s="336">
        <v>0</v>
      </c>
      <c r="K8" s="15"/>
    </row>
    <row r="9" spans="1:11" ht="19.5" customHeight="1">
      <c r="A9" s="485"/>
      <c r="B9" s="167" t="s">
        <v>21</v>
      </c>
      <c r="C9" s="168">
        <v>125</v>
      </c>
      <c r="D9" s="168">
        <v>74256</v>
      </c>
      <c r="E9" s="168">
        <v>12</v>
      </c>
      <c r="F9" s="168">
        <v>2770</v>
      </c>
      <c r="G9" s="168">
        <v>0</v>
      </c>
      <c r="H9" s="168">
        <v>0</v>
      </c>
      <c r="I9" s="168">
        <f>SUM(C9,E9,G9)</f>
        <v>137</v>
      </c>
      <c r="J9" s="336">
        <f>SUM(D9,F9,H9)</f>
        <v>77026</v>
      </c>
      <c r="K9" s="15"/>
    </row>
    <row r="10" spans="1:11" ht="19.5" customHeight="1">
      <c r="A10" s="491" t="s">
        <v>7</v>
      </c>
      <c r="B10" s="167" t="s">
        <v>87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336">
        <v>0</v>
      </c>
      <c r="K10" s="15"/>
    </row>
    <row r="11" spans="1:11" ht="19.5" customHeight="1">
      <c r="A11" s="484"/>
      <c r="B11" s="167" t="s">
        <v>88</v>
      </c>
      <c r="C11" s="168">
        <v>1779</v>
      </c>
      <c r="D11" s="168">
        <v>293069</v>
      </c>
      <c r="E11" s="168">
        <v>0</v>
      </c>
      <c r="F11" s="168">
        <v>0</v>
      </c>
      <c r="G11" s="168">
        <v>0</v>
      </c>
      <c r="H11" s="168">
        <v>0</v>
      </c>
      <c r="I11" s="168">
        <f>SUM(C11,E11,G11)</f>
        <v>1779</v>
      </c>
      <c r="J11" s="336">
        <f>SUM(D11,F11,H11)</f>
        <v>293069</v>
      </c>
      <c r="K11" s="15"/>
    </row>
    <row r="12" spans="1:11" ht="19.5" customHeight="1">
      <c r="A12" s="484"/>
      <c r="B12" s="167" t="s">
        <v>89</v>
      </c>
      <c r="C12" s="168"/>
      <c r="D12" s="168"/>
      <c r="E12" s="168">
        <v>0</v>
      </c>
      <c r="F12" s="168">
        <v>0</v>
      </c>
      <c r="G12" s="168">
        <v>0</v>
      </c>
      <c r="H12" s="168">
        <v>0</v>
      </c>
      <c r="I12" s="168">
        <v>0</v>
      </c>
      <c r="J12" s="336">
        <v>0</v>
      </c>
      <c r="K12" s="15"/>
    </row>
    <row r="13" spans="1:11" ht="19.5" customHeight="1">
      <c r="A13" s="485"/>
      <c r="B13" s="167" t="s">
        <v>21</v>
      </c>
      <c r="C13" s="168">
        <v>1779</v>
      </c>
      <c r="D13" s="168">
        <v>293069</v>
      </c>
      <c r="E13" s="168">
        <v>0</v>
      </c>
      <c r="F13" s="168">
        <v>0</v>
      </c>
      <c r="G13" s="168">
        <v>0</v>
      </c>
      <c r="H13" s="168">
        <v>0</v>
      </c>
      <c r="I13" s="168">
        <f t="shared" ref="I13:J15" si="0">SUM(C13,E13,G13)</f>
        <v>1779</v>
      </c>
      <c r="J13" s="336">
        <f t="shared" si="0"/>
        <v>293069</v>
      </c>
      <c r="K13" s="15"/>
    </row>
    <row r="14" spans="1:11" ht="19.5" customHeight="1">
      <c r="A14" s="491" t="s">
        <v>39</v>
      </c>
      <c r="B14" s="167" t="s">
        <v>87</v>
      </c>
      <c r="C14" s="168">
        <v>6</v>
      </c>
      <c r="D14" s="168">
        <v>720</v>
      </c>
      <c r="E14" s="168">
        <v>0</v>
      </c>
      <c r="F14" s="168">
        <v>0</v>
      </c>
      <c r="G14" s="168">
        <v>0</v>
      </c>
      <c r="H14" s="168">
        <v>0</v>
      </c>
      <c r="I14" s="168">
        <f t="shared" si="0"/>
        <v>6</v>
      </c>
      <c r="J14" s="336">
        <f t="shared" si="0"/>
        <v>720</v>
      </c>
      <c r="K14" s="15"/>
    </row>
    <row r="15" spans="1:11" ht="19.5" customHeight="1">
      <c r="A15" s="484"/>
      <c r="B15" s="167" t="s">
        <v>88</v>
      </c>
      <c r="C15" s="168">
        <v>1070</v>
      </c>
      <c r="D15" s="168">
        <v>390175</v>
      </c>
      <c r="E15" s="168">
        <v>0</v>
      </c>
      <c r="F15" s="168">
        <v>0</v>
      </c>
      <c r="G15" s="168">
        <v>0</v>
      </c>
      <c r="H15" s="168">
        <v>0</v>
      </c>
      <c r="I15" s="168">
        <f t="shared" si="0"/>
        <v>1070</v>
      </c>
      <c r="J15" s="336">
        <f t="shared" si="0"/>
        <v>390175</v>
      </c>
      <c r="K15" s="15"/>
    </row>
    <row r="16" spans="1:11" ht="19.5" customHeight="1">
      <c r="A16" s="484"/>
      <c r="B16" s="167" t="s">
        <v>89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  <c r="H16" s="168">
        <v>0</v>
      </c>
      <c r="I16" s="168">
        <v>0</v>
      </c>
      <c r="J16" s="336">
        <v>0</v>
      </c>
      <c r="K16" s="15"/>
    </row>
    <row r="17" spans="1:11" ht="19.5" customHeight="1">
      <c r="A17" s="485"/>
      <c r="B17" s="167" t="s">
        <v>21</v>
      </c>
      <c r="C17" s="168">
        <v>1076</v>
      </c>
      <c r="D17" s="168">
        <v>390895</v>
      </c>
      <c r="E17" s="168">
        <v>0</v>
      </c>
      <c r="F17" s="168">
        <v>0</v>
      </c>
      <c r="G17" s="168">
        <v>0</v>
      </c>
      <c r="H17" s="168">
        <v>0</v>
      </c>
      <c r="I17" s="168">
        <f t="shared" ref="I17:J19" si="1">SUM(C17,E17,G17)</f>
        <v>1076</v>
      </c>
      <c r="J17" s="336">
        <f t="shared" si="1"/>
        <v>390895</v>
      </c>
      <c r="K17" s="15"/>
    </row>
    <row r="18" spans="1:11" ht="19.5" customHeight="1">
      <c r="A18" s="491" t="s">
        <v>9</v>
      </c>
      <c r="B18" s="167" t="s">
        <v>87</v>
      </c>
      <c r="C18" s="168">
        <v>50</v>
      </c>
      <c r="D18" s="168">
        <v>14020.338983050849</v>
      </c>
      <c r="E18" s="168">
        <v>0</v>
      </c>
      <c r="F18" s="168">
        <v>0</v>
      </c>
      <c r="G18" s="168">
        <v>0</v>
      </c>
      <c r="H18" s="168">
        <v>0</v>
      </c>
      <c r="I18" s="168">
        <f t="shared" si="1"/>
        <v>50</v>
      </c>
      <c r="J18" s="336">
        <f t="shared" si="1"/>
        <v>14020.338983050849</v>
      </c>
      <c r="K18" s="16"/>
    </row>
    <row r="19" spans="1:11" ht="19.5" customHeight="1">
      <c r="A19" s="484"/>
      <c r="B19" s="167" t="s">
        <v>88</v>
      </c>
      <c r="C19" s="168">
        <v>1408</v>
      </c>
      <c r="D19" s="168">
        <v>332873.92372881382</v>
      </c>
      <c r="E19" s="168">
        <v>1</v>
      </c>
      <c r="F19" s="168">
        <v>155</v>
      </c>
      <c r="G19" s="168">
        <v>0</v>
      </c>
      <c r="H19" s="168">
        <v>0</v>
      </c>
      <c r="I19" s="168">
        <f t="shared" si="1"/>
        <v>1409</v>
      </c>
      <c r="J19" s="336">
        <f t="shared" si="1"/>
        <v>333028.92372881382</v>
      </c>
      <c r="K19" s="16"/>
    </row>
    <row r="20" spans="1:11" ht="19.5" customHeight="1">
      <c r="A20" s="484"/>
      <c r="B20" s="167" t="s">
        <v>89</v>
      </c>
      <c r="C20" s="168">
        <v>0</v>
      </c>
      <c r="D20" s="168">
        <v>0</v>
      </c>
      <c r="E20" s="168">
        <v>0</v>
      </c>
      <c r="F20" s="168">
        <v>0</v>
      </c>
      <c r="G20" s="168">
        <v>0</v>
      </c>
      <c r="H20" s="168">
        <v>0</v>
      </c>
      <c r="I20" s="168">
        <v>0</v>
      </c>
      <c r="J20" s="336">
        <v>0</v>
      </c>
      <c r="K20" s="15"/>
    </row>
    <row r="21" spans="1:11" ht="19.5" customHeight="1">
      <c r="A21" s="485"/>
      <c r="B21" s="167" t="s">
        <v>21</v>
      </c>
      <c r="C21" s="168">
        <v>1458</v>
      </c>
      <c r="D21" s="168">
        <v>346894</v>
      </c>
      <c r="E21" s="168">
        <v>1</v>
      </c>
      <c r="F21" s="168">
        <v>155</v>
      </c>
      <c r="G21" s="168">
        <v>0</v>
      </c>
      <c r="H21" s="168">
        <v>0</v>
      </c>
      <c r="I21" s="168">
        <f>SUM(C21,E21,G21)</f>
        <v>1459</v>
      </c>
      <c r="J21" s="336">
        <f>SUM(D21,F21,H21)</f>
        <v>347049</v>
      </c>
      <c r="K21" s="16"/>
    </row>
    <row r="22" spans="1:11" ht="19.5" customHeight="1">
      <c r="A22" s="491" t="s">
        <v>10</v>
      </c>
      <c r="B22" s="167" t="s">
        <v>87</v>
      </c>
      <c r="C22" s="168">
        <v>0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0</v>
      </c>
      <c r="J22" s="336">
        <v>0</v>
      </c>
      <c r="K22" s="16"/>
    </row>
    <row r="23" spans="1:11" ht="19.5" customHeight="1">
      <c r="A23" s="484"/>
      <c r="B23" s="167" t="s">
        <v>88</v>
      </c>
      <c r="C23" s="168">
        <v>9188</v>
      </c>
      <c r="D23" s="168">
        <v>4479478</v>
      </c>
      <c r="E23" s="168">
        <v>386</v>
      </c>
      <c r="F23" s="168">
        <v>190504</v>
      </c>
      <c r="G23" s="168">
        <v>0</v>
      </c>
      <c r="H23" s="168">
        <v>0</v>
      </c>
      <c r="I23" s="168">
        <f>SUM(C23,E23,G23)</f>
        <v>9574</v>
      </c>
      <c r="J23" s="336">
        <f>SUM(D23,F23,H23)</f>
        <v>4669982</v>
      </c>
      <c r="K23" s="15"/>
    </row>
    <row r="24" spans="1:11" ht="19.5" customHeight="1">
      <c r="A24" s="484"/>
      <c r="B24" s="167" t="s">
        <v>89</v>
      </c>
      <c r="C24" s="168">
        <v>0</v>
      </c>
      <c r="D24" s="168">
        <v>0</v>
      </c>
      <c r="E24" s="168">
        <v>0</v>
      </c>
      <c r="F24" s="168">
        <v>0</v>
      </c>
      <c r="G24" s="168">
        <v>0</v>
      </c>
      <c r="H24" s="168">
        <v>0</v>
      </c>
      <c r="I24" s="168">
        <v>0</v>
      </c>
      <c r="J24" s="336">
        <v>0</v>
      </c>
      <c r="K24" s="15"/>
    </row>
    <row r="25" spans="1:11" ht="19.5" customHeight="1">
      <c r="A25" s="485"/>
      <c r="B25" s="167" t="s">
        <v>21</v>
      </c>
      <c r="C25" s="168">
        <v>9187.8477209944449</v>
      </c>
      <c r="D25" s="168">
        <v>4479478</v>
      </c>
      <c r="E25" s="168">
        <v>386</v>
      </c>
      <c r="F25" s="168">
        <v>190504</v>
      </c>
      <c r="G25" s="168">
        <v>0</v>
      </c>
      <c r="H25" s="168">
        <v>0</v>
      </c>
      <c r="I25" s="168">
        <v>9574</v>
      </c>
      <c r="J25" s="336">
        <f>SUM(D25,F25,H25)</f>
        <v>4669982</v>
      </c>
      <c r="K25" s="15"/>
    </row>
    <row r="26" spans="1:11" ht="19.5" customHeight="1">
      <c r="A26" s="491" t="s">
        <v>11</v>
      </c>
      <c r="B26" s="167" t="s">
        <v>87</v>
      </c>
      <c r="C26" s="168">
        <v>12</v>
      </c>
      <c r="D26" s="168">
        <v>3498</v>
      </c>
      <c r="E26" s="168">
        <v>0</v>
      </c>
      <c r="F26" s="168">
        <v>0</v>
      </c>
      <c r="G26" s="168">
        <v>2</v>
      </c>
      <c r="H26" s="168">
        <v>933</v>
      </c>
      <c r="I26" s="168">
        <f>SUM(C26,E26,G26)</f>
        <v>14</v>
      </c>
      <c r="J26" s="336">
        <f>SUM(D26,F26,H26)</f>
        <v>4431</v>
      </c>
    </row>
    <row r="27" spans="1:11" ht="19.5" customHeight="1">
      <c r="A27" s="484"/>
      <c r="B27" s="167" t="s">
        <v>88</v>
      </c>
      <c r="C27" s="168">
        <v>11860.032142857135</v>
      </c>
      <c r="D27" s="168">
        <v>3562285</v>
      </c>
      <c r="E27" s="168">
        <v>0</v>
      </c>
      <c r="F27" s="168">
        <v>0</v>
      </c>
      <c r="G27" s="168">
        <v>369</v>
      </c>
      <c r="H27" s="168">
        <v>122857</v>
      </c>
      <c r="I27" s="168">
        <f>SUM(C27,E27,G27)</f>
        <v>12229.032142857135</v>
      </c>
      <c r="J27" s="336">
        <f>SUM(D27,F27,H27)</f>
        <v>3685142</v>
      </c>
    </row>
    <row r="28" spans="1:11" ht="19.5" customHeight="1">
      <c r="A28" s="484"/>
      <c r="B28" s="167" t="s">
        <v>89</v>
      </c>
      <c r="C28" s="168">
        <v>0</v>
      </c>
      <c r="D28" s="168">
        <v>0</v>
      </c>
      <c r="E28" s="168">
        <v>0</v>
      </c>
      <c r="F28" s="168">
        <v>0</v>
      </c>
      <c r="G28" s="168">
        <v>0</v>
      </c>
      <c r="H28" s="168">
        <v>0</v>
      </c>
      <c r="I28" s="168">
        <v>0</v>
      </c>
      <c r="J28" s="336">
        <v>0</v>
      </c>
    </row>
    <row r="29" spans="1:11" ht="19.5" customHeight="1">
      <c r="A29" s="485"/>
      <c r="B29" s="167" t="s">
        <v>21</v>
      </c>
      <c r="C29" s="168">
        <f>SUM(C26:C28)</f>
        <v>11872.032142857135</v>
      </c>
      <c r="D29" s="168">
        <f>SUM(D26:D28)</f>
        <v>3565783</v>
      </c>
      <c r="E29" s="168">
        <v>0</v>
      </c>
      <c r="F29" s="168">
        <v>0</v>
      </c>
      <c r="G29" s="168">
        <f>SUM(G26:G28)</f>
        <v>371</v>
      </c>
      <c r="H29" s="168">
        <v>123790</v>
      </c>
      <c r="I29" s="168">
        <f>SUM(C29,E29,G29)</f>
        <v>12243.032142857135</v>
      </c>
      <c r="J29" s="336">
        <f>SUM(J26:J28)</f>
        <v>3689573</v>
      </c>
    </row>
    <row r="30" spans="1:11" ht="19.5" customHeight="1">
      <c r="A30" s="492" t="s">
        <v>12</v>
      </c>
      <c r="B30" s="167" t="s">
        <v>87</v>
      </c>
      <c r="C30" s="168">
        <v>100</v>
      </c>
      <c r="D30" s="168">
        <v>20000</v>
      </c>
      <c r="E30" s="168">
        <v>0</v>
      </c>
      <c r="F30" s="168">
        <v>0</v>
      </c>
      <c r="G30" s="168">
        <v>0</v>
      </c>
      <c r="H30" s="168">
        <v>0</v>
      </c>
      <c r="I30" s="168">
        <f>SUM(C30,E30,G30)</f>
        <v>100</v>
      </c>
      <c r="J30" s="336">
        <f>SUM(D30,F30,H30)</f>
        <v>20000</v>
      </c>
      <c r="K30" s="57"/>
    </row>
    <row r="31" spans="1:11" ht="19.5" customHeight="1">
      <c r="A31" s="492"/>
      <c r="B31" s="167" t="s">
        <v>88</v>
      </c>
      <c r="C31" s="168">
        <v>364</v>
      </c>
      <c r="D31" s="168">
        <v>60760</v>
      </c>
      <c r="E31" s="168">
        <v>30</v>
      </c>
      <c r="F31" s="168">
        <v>3000</v>
      </c>
      <c r="G31" s="168">
        <v>0</v>
      </c>
      <c r="H31" s="168">
        <v>0</v>
      </c>
      <c r="I31" s="168">
        <f>SUM(C31,E31,G31)</f>
        <v>394</v>
      </c>
      <c r="J31" s="336">
        <f>SUM(D31,F31,H31)</f>
        <v>63760</v>
      </c>
      <c r="K31" s="57"/>
    </row>
    <row r="32" spans="1:11" ht="19.5" customHeight="1">
      <c r="A32" s="492"/>
      <c r="B32" s="167" t="s">
        <v>89</v>
      </c>
      <c r="C32" s="168">
        <v>0</v>
      </c>
      <c r="D32" s="168">
        <v>0</v>
      </c>
      <c r="E32" s="168">
        <v>0</v>
      </c>
      <c r="F32" s="168">
        <v>0</v>
      </c>
      <c r="G32" s="168">
        <v>0</v>
      </c>
      <c r="H32" s="168">
        <v>0</v>
      </c>
      <c r="I32" s="168">
        <v>0</v>
      </c>
      <c r="J32" s="336">
        <v>0</v>
      </c>
      <c r="K32" s="57"/>
    </row>
    <row r="33" spans="1:11" ht="19.5" customHeight="1">
      <c r="A33" s="492"/>
      <c r="B33" s="167" t="s">
        <v>21</v>
      </c>
      <c r="C33" s="168">
        <f>SUM(C30:C32)</f>
        <v>464</v>
      </c>
      <c r="D33" s="168">
        <f>SUM(D30:D32)</f>
        <v>80760</v>
      </c>
      <c r="E33" s="168">
        <v>30</v>
      </c>
      <c r="F33" s="168">
        <v>3000</v>
      </c>
      <c r="G33" s="168">
        <v>0</v>
      </c>
      <c r="H33" s="168">
        <v>0</v>
      </c>
      <c r="I33" s="168">
        <f t="shared" ref="I33:J37" si="2">SUM(C33,E33,G33)</f>
        <v>494</v>
      </c>
      <c r="J33" s="336">
        <f t="shared" si="2"/>
        <v>83760</v>
      </c>
      <c r="K33" s="57"/>
    </row>
    <row r="34" spans="1:11" ht="18.75" customHeight="1">
      <c r="A34" s="492" t="s">
        <v>13</v>
      </c>
      <c r="B34" s="167" t="s">
        <v>87</v>
      </c>
      <c r="C34" s="168">
        <v>81</v>
      </c>
      <c r="D34" s="168">
        <v>15650</v>
      </c>
      <c r="E34" s="168">
        <v>0</v>
      </c>
      <c r="F34" s="168">
        <v>0</v>
      </c>
      <c r="G34" s="168">
        <v>0</v>
      </c>
      <c r="H34" s="168">
        <v>0</v>
      </c>
      <c r="I34" s="168">
        <f t="shared" si="2"/>
        <v>81</v>
      </c>
      <c r="J34" s="336">
        <f t="shared" si="2"/>
        <v>15650</v>
      </c>
      <c r="K34" s="37"/>
    </row>
    <row r="35" spans="1:11" ht="18.75" customHeight="1">
      <c r="A35" s="492"/>
      <c r="B35" s="167" t="s">
        <v>88</v>
      </c>
      <c r="C35" s="168">
        <v>6796</v>
      </c>
      <c r="D35" s="168">
        <v>1653683</v>
      </c>
      <c r="E35" s="168">
        <v>0</v>
      </c>
      <c r="F35" s="168">
        <v>0</v>
      </c>
      <c r="G35" s="168">
        <v>16</v>
      </c>
      <c r="H35" s="168">
        <v>1400</v>
      </c>
      <c r="I35" s="168">
        <f t="shared" si="2"/>
        <v>6812</v>
      </c>
      <c r="J35" s="336">
        <f t="shared" si="2"/>
        <v>1655083</v>
      </c>
      <c r="K35" s="37"/>
    </row>
    <row r="36" spans="1:11" ht="18.75" customHeight="1">
      <c r="A36" s="492"/>
      <c r="B36" s="167" t="s">
        <v>89</v>
      </c>
      <c r="C36" s="168">
        <v>300</v>
      </c>
      <c r="D36" s="168">
        <v>47000</v>
      </c>
      <c r="E36" s="168">
        <v>0</v>
      </c>
      <c r="F36" s="168">
        <v>0</v>
      </c>
      <c r="G36" s="168">
        <v>0</v>
      </c>
      <c r="H36" s="168">
        <v>0</v>
      </c>
      <c r="I36" s="168">
        <f t="shared" si="2"/>
        <v>300</v>
      </c>
      <c r="J36" s="336">
        <f t="shared" si="2"/>
        <v>47000</v>
      </c>
      <c r="K36" s="37"/>
    </row>
    <row r="37" spans="1:11" ht="18.75" customHeight="1">
      <c r="A37" s="492"/>
      <c r="B37" s="167" t="s">
        <v>21</v>
      </c>
      <c r="C37" s="168">
        <f>SUM(C34:C36)</f>
        <v>7177</v>
      </c>
      <c r="D37" s="168">
        <f>SUM(D34:D36)</f>
        <v>1716333</v>
      </c>
      <c r="E37" s="168">
        <v>0</v>
      </c>
      <c r="F37" s="168">
        <v>0</v>
      </c>
      <c r="G37" s="168">
        <v>16</v>
      </c>
      <c r="H37" s="168">
        <v>1400</v>
      </c>
      <c r="I37" s="168">
        <f t="shared" si="2"/>
        <v>7193</v>
      </c>
      <c r="J37" s="336">
        <f t="shared" si="2"/>
        <v>1717733</v>
      </c>
      <c r="K37" s="37"/>
    </row>
    <row r="42" spans="1:11" ht="14.25">
      <c r="A42" s="166"/>
    </row>
    <row r="51" spans="10:10">
      <c r="J51" s="11"/>
    </row>
    <row r="52" spans="10:10">
      <c r="J52" s="11"/>
    </row>
    <row r="53" spans="10:10">
      <c r="J53" s="11"/>
    </row>
    <row r="54" spans="10:10">
      <c r="J54" s="11"/>
    </row>
    <row r="55" spans="10:10">
      <c r="J55" s="11"/>
    </row>
    <row r="56" spans="10:10">
      <c r="J56" s="11"/>
    </row>
    <row r="57" spans="10:10">
      <c r="J57" s="11"/>
    </row>
    <row r="58" spans="10:10">
      <c r="J58" s="11"/>
    </row>
    <row r="59" spans="10:10">
      <c r="J59" s="11"/>
    </row>
  </sheetData>
  <mergeCells count="17">
    <mergeCell ref="A26:A29"/>
    <mergeCell ref="A22:A25"/>
    <mergeCell ref="A30:A33"/>
    <mergeCell ref="A34:A37"/>
    <mergeCell ref="A10:A13"/>
    <mergeCell ref="A14:A17"/>
    <mergeCell ref="A18:A21"/>
    <mergeCell ref="A6:A9"/>
    <mergeCell ref="A1:J1"/>
    <mergeCell ref="A3:A5"/>
    <mergeCell ref="B3:B5"/>
    <mergeCell ref="C3:J3"/>
    <mergeCell ref="C4:D4"/>
    <mergeCell ref="E4:F4"/>
    <mergeCell ref="G4:H4"/>
    <mergeCell ref="I4:J4"/>
    <mergeCell ref="I2:J2"/>
  </mergeCells>
  <printOptions horizontalCentered="1" verticalCentered="1"/>
  <pageMargins left="0.75" right="0.75" top="0.5" bottom="0.5" header="0.5" footer="0.5"/>
  <pageSetup orientation="portrait" r:id="rId1"/>
  <headerFooter alignWithMargins="0">
    <oddFooter>&amp;C30</oddFooter>
  </headerFooter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53"/>
  <sheetViews>
    <sheetView rightToLeft="1" workbookViewId="0">
      <selection activeCell="M15" sqref="M15"/>
    </sheetView>
  </sheetViews>
  <sheetFormatPr defaultColWidth="9.140625" defaultRowHeight="12.75"/>
  <cols>
    <col min="1" max="2" width="9.140625" style="11"/>
    <col min="3" max="3" width="7.85546875" style="11" customWidth="1"/>
    <col min="4" max="4" width="9.7109375" style="11" customWidth="1"/>
    <col min="5" max="5" width="7" style="11" customWidth="1"/>
    <col min="6" max="6" width="9.28515625" style="11" customWidth="1"/>
    <col min="7" max="7" width="7.140625" style="11" customWidth="1"/>
    <col min="8" max="8" width="9.28515625" style="11" bestFit="1" customWidth="1"/>
    <col min="9" max="9" width="9.140625" style="11" customWidth="1"/>
    <col min="10" max="10" width="12.85546875" style="11" customWidth="1"/>
    <col min="11" max="16384" width="9.140625" style="11"/>
  </cols>
  <sheetData>
    <row r="1" spans="1:12" ht="21" customHeight="1">
      <c r="A1" s="496" t="s">
        <v>267</v>
      </c>
      <c r="B1" s="496"/>
      <c r="C1" s="496"/>
      <c r="D1" s="496"/>
      <c r="E1" s="496"/>
      <c r="F1" s="496"/>
      <c r="G1" s="496"/>
      <c r="H1" s="496"/>
      <c r="I1" s="496"/>
      <c r="J1" s="496"/>
      <c r="L1" s="51"/>
    </row>
    <row r="2" spans="1:12" ht="18.75" customHeight="1">
      <c r="A2" s="497" t="s">
        <v>320</v>
      </c>
      <c r="B2" s="497"/>
      <c r="C2" s="498"/>
      <c r="D2" s="498"/>
      <c r="E2" s="17"/>
      <c r="F2" s="17"/>
      <c r="G2" s="17"/>
      <c r="H2" s="17"/>
      <c r="I2" s="499" t="s">
        <v>269</v>
      </c>
      <c r="J2" s="499"/>
      <c r="L2" s="51"/>
    </row>
    <row r="3" spans="1:12" ht="15">
      <c r="A3" s="491" t="s">
        <v>32</v>
      </c>
      <c r="B3" s="491" t="s">
        <v>294</v>
      </c>
      <c r="C3" s="427" t="s">
        <v>321</v>
      </c>
      <c r="D3" s="487"/>
      <c r="E3" s="487"/>
      <c r="F3" s="487"/>
      <c r="G3" s="487"/>
      <c r="H3" s="487"/>
      <c r="I3" s="487"/>
      <c r="J3" s="487"/>
      <c r="L3" s="51"/>
    </row>
    <row r="4" spans="1:12" ht="21" customHeight="1">
      <c r="A4" s="484"/>
      <c r="B4" s="484"/>
      <c r="C4" s="488" t="s">
        <v>82</v>
      </c>
      <c r="D4" s="488"/>
      <c r="E4" s="488" t="s">
        <v>83</v>
      </c>
      <c r="F4" s="488" t="s">
        <v>83</v>
      </c>
      <c r="G4" s="488" t="s">
        <v>84</v>
      </c>
      <c r="H4" s="488"/>
      <c r="I4" s="488" t="s">
        <v>21</v>
      </c>
      <c r="J4" s="489"/>
      <c r="L4" s="51"/>
    </row>
    <row r="5" spans="1:12" ht="19.5" customHeight="1">
      <c r="A5" s="485"/>
      <c r="B5" s="485"/>
      <c r="C5" s="333" t="s">
        <v>85</v>
      </c>
      <c r="D5" s="333" t="s">
        <v>86</v>
      </c>
      <c r="E5" s="333" t="s">
        <v>85</v>
      </c>
      <c r="F5" s="333" t="s">
        <v>86</v>
      </c>
      <c r="G5" s="333" t="s">
        <v>85</v>
      </c>
      <c r="H5" s="333" t="s">
        <v>86</v>
      </c>
      <c r="I5" s="333" t="s">
        <v>85</v>
      </c>
      <c r="J5" s="334" t="s">
        <v>86</v>
      </c>
      <c r="K5" s="57"/>
      <c r="L5" s="51"/>
    </row>
    <row r="6" spans="1:12" ht="19.5" customHeight="1">
      <c r="A6" s="492" t="s">
        <v>14</v>
      </c>
      <c r="B6" s="167" t="s">
        <v>87</v>
      </c>
      <c r="C6" s="169">
        <v>0</v>
      </c>
      <c r="D6" s="169">
        <v>0</v>
      </c>
      <c r="E6" s="169">
        <v>0</v>
      </c>
      <c r="F6" s="169">
        <v>0</v>
      </c>
      <c r="G6" s="169">
        <v>0</v>
      </c>
      <c r="H6" s="169">
        <v>0</v>
      </c>
      <c r="I6" s="169">
        <v>0</v>
      </c>
      <c r="J6" s="335">
        <v>0</v>
      </c>
      <c r="K6" s="57"/>
      <c r="L6" s="51"/>
    </row>
    <row r="7" spans="1:12" ht="19.5" customHeight="1">
      <c r="A7" s="492"/>
      <c r="B7" s="167" t="s">
        <v>88</v>
      </c>
      <c r="C7" s="169">
        <v>2500</v>
      </c>
      <c r="D7" s="169">
        <v>1100929</v>
      </c>
      <c r="E7" s="169">
        <v>0</v>
      </c>
      <c r="F7" s="169">
        <v>0</v>
      </c>
      <c r="G7" s="169">
        <v>0</v>
      </c>
      <c r="H7" s="169">
        <v>0</v>
      </c>
      <c r="I7" s="169">
        <f>SUM(C7,E7,G7)</f>
        <v>2500</v>
      </c>
      <c r="J7" s="335">
        <f>SUM(D7,F7,H7)</f>
        <v>1100929</v>
      </c>
      <c r="K7" s="57"/>
      <c r="L7" s="51"/>
    </row>
    <row r="8" spans="1:12" ht="19.5" customHeight="1">
      <c r="A8" s="492"/>
      <c r="B8" s="167" t="s">
        <v>89</v>
      </c>
      <c r="C8" s="169">
        <v>0</v>
      </c>
      <c r="D8" s="169">
        <v>0</v>
      </c>
      <c r="E8" s="169">
        <v>0</v>
      </c>
      <c r="F8" s="169">
        <v>0</v>
      </c>
      <c r="G8" s="169">
        <v>0</v>
      </c>
      <c r="H8" s="169">
        <v>0</v>
      </c>
      <c r="I8" s="169">
        <v>0</v>
      </c>
      <c r="J8" s="335">
        <v>0</v>
      </c>
      <c r="K8" s="57"/>
      <c r="L8" s="51"/>
    </row>
    <row r="9" spans="1:12" ht="19.5" customHeight="1">
      <c r="A9" s="492"/>
      <c r="B9" s="167" t="s">
        <v>21</v>
      </c>
      <c r="C9" s="169">
        <v>2500</v>
      </c>
      <c r="D9" s="169">
        <v>1100929</v>
      </c>
      <c r="E9" s="169">
        <v>0</v>
      </c>
      <c r="F9" s="169">
        <v>0</v>
      </c>
      <c r="G9" s="169">
        <v>0</v>
      </c>
      <c r="H9" s="169">
        <v>0</v>
      </c>
      <c r="I9" s="169">
        <f>SUM(C9,E9,G9)</f>
        <v>2500</v>
      </c>
      <c r="J9" s="335">
        <f>SUM(D9,F9,H9)</f>
        <v>1100929</v>
      </c>
      <c r="K9" s="27"/>
      <c r="L9" s="51"/>
    </row>
    <row r="10" spans="1:12" ht="19.5" customHeight="1">
      <c r="A10" s="494" t="s">
        <v>15</v>
      </c>
      <c r="B10" s="167" t="s">
        <v>87</v>
      </c>
      <c r="C10" s="169">
        <v>0</v>
      </c>
      <c r="D10" s="169">
        <v>0</v>
      </c>
      <c r="E10" s="169">
        <v>0</v>
      </c>
      <c r="F10" s="169">
        <v>0</v>
      </c>
      <c r="G10" s="169">
        <v>0</v>
      </c>
      <c r="H10" s="169">
        <v>0</v>
      </c>
      <c r="I10" s="169">
        <v>0</v>
      </c>
      <c r="J10" s="335">
        <v>0</v>
      </c>
      <c r="K10" s="27"/>
      <c r="L10" s="51"/>
    </row>
    <row r="11" spans="1:12" ht="19.5" customHeight="1">
      <c r="A11" s="494"/>
      <c r="B11" s="167" t="s">
        <v>88</v>
      </c>
      <c r="C11" s="169">
        <v>104</v>
      </c>
      <c r="D11" s="169">
        <v>55768</v>
      </c>
      <c r="E11" s="169">
        <v>0</v>
      </c>
      <c r="F11" s="169">
        <v>0</v>
      </c>
      <c r="G11" s="169">
        <v>0</v>
      </c>
      <c r="H11" s="169">
        <v>0</v>
      </c>
      <c r="I11" s="169">
        <f t="shared" ref="I11:J25" si="0">SUM(C11,E11,G11)</f>
        <v>104</v>
      </c>
      <c r="J11" s="335">
        <f t="shared" si="0"/>
        <v>55768</v>
      </c>
      <c r="K11" s="27"/>
      <c r="L11" s="51"/>
    </row>
    <row r="12" spans="1:12" ht="19.5" customHeight="1">
      <c r="A12" s="494"/>
      <c r="B12" s="167" t="s">
        <v>89</v>
      </c>
      <c r="C12" s="169"/>
      <c r="D12" s="169"/>
      <c r="E12" s="169">
        <v>0</v>
      </c>
      <c r="F12" s="169">
        <v>0</v>
      </c>
      <c r="G12" s="169">
        <v>0</v>
      </c>
      <c r="H12" s="169">
        <v>0</v>
      </c>
      <c r="I12" s="169">
        <v>0</v>
      </c>
      <c r="J12" s="335">
        <v>0</v>
      </c>
      <c r="K12" s="27"/>
      <c r="L12" s="51"/>
    </row>
    <row r="13" spans="1:12" ht="19.5" customHeight="1">
      <c r="A13" s="494"/>
      <c r="B13" s="167" t="s">
        <v>21</v>
      </c>
      <c r="C13" s="169">
        <f>SUM(C11:C12)</f>
        <v>104</v>
      </c>
      <c r="D13" s="169">
        <v>55768</v>
      </c>
      <c r="E13" s="169">
        <v>0</v>
      </c>
      <c r="F13" s="169">
        <v>0</v>
      </c>
      <c r="G13" s="169">
        <v>0</v>
      </c>
      <c r="H13" s="169">
        <v>0</v>
      </c>
      <c r="I13" s="169">
        <f t="shared" si="0"/>
        <v>104</v>
      </c>
      <c r="J13" s="335">
        <f t="shared" si="0"/>
        <v>55768</v>
      </c>
      <c r="K13" s="28"/>
      <c r="L13" s="51"/>
    </row>
    <row r="14" spans="1:12" ht="19.5" customHeight="1">
      <c r="A14" s="494" t="s">
        <v>42</v>
      </c>
      <c r="B14" s="167" t="s">
        <v>87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335">
        <v>0</v>
      </c>
      <c r="K14" s="28"/>
      <c r="L14" s="51"/>
    </row>
    <row r="15" spans="1:12" ht="19.5" customHeight="1">
      <c r="A15" s="494"/>
      <c r="B15" s="167" t="s">
        <v>88</v>
      </c>
      <c r="C15" s="169">
        <v>341</v>
      </c>
      <c r="D15" s="169">
        <v>102800</v>
      </c>
      <c r="E15" s="169">
        <v>0</v>
      </c>
      <c r="F15" s="169">
        <v>0</v>
      </c>
      <c r="G15" s="169">
        <v>0</v>
      </c>
      <c r="H15" s="169">
        <v>0</v>
      </c>
      <c r="I15" s="169">
        <f t="shared" si="0"/>
        <v>341</v>
      </c>
      <c r="J15" s="335">
        <f t="shared" si="0"/>
        <v>102800</v>
      </c>
      <c r="K15" s="27"/>
      <c r="L15" s="51"/>
    </row>
    <row r="16" spans="1:12" ht="19.5" customHeight="1">
      <c r="A16" s="494"/>
      <c r="B16" s="167" t="s">
        <v>89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335">
        <v>0</v>
      </c>
      <c r="K16" s="28"/>
      <c r="L16" s="51"/>
    </row>
    <row r="17" spans="1:12" ht="19.5" customHeight="1">
      <c r="A17" s="494"/>
      <c r="B17" s="167" t="s">
        <v>21</v>
      </c>
      <c r="C17" s="169">
        <v>341</v>
      </c>
      <c r="D17" s="169">
        <v>102800</v>
      </c>
      <c r="E17" s="169">
        <v>0</v>
      </c>
      <c r="F17" s="169">
        <v>0</v>
      </c>
      <c r="G17" s="169">
        <v>0</v>
      </c>
      <c r="H17" s="169">
        <v>0</v>
      </c>
      <c r="I17" s="169">
        <f t="shared" si="0"/>
        <v>341</v>
      </c>
      <c r="J17" s="335">
        <f t="shared" si="0"/>
        <v>102800</v>
      </c>
      <c r="K17" s="33"/>
      <c r="L17" s="51"/>
    </row>
    <row r="18" spans="1:12" ht="19.5" customHeight="1">
      <c r="A18" s="494" t="s">
        <v>40</v>
      </c>
      <c r="B18" s="167" t="s">
        <v>87</v>
      </c>
      <c r="C18" s="169">
        <v>0</v>
      </c>
      <c r="D18" s="169">
        <v>0</v>
      </c>
      <c r="E18" s="169">
        <v>0</v>
      </c>
      <c r="F18" s="169">
        <v>0</v>
      </c>
      <c r="G18" s="169">
        <v>0</v>
      </c>
      <c r="H18" s="169">
        <v>0</v>
      </c>
      <c r="I18" s="169">
        <v>0</v>
      </c>
      <c r="J18" s="335">
        <v>0</v>
      </c>
      <c r="K18" s="33"/>
      <c r="L18" s="51"/>
    </row>
    <row r="19" spans="1:12" ht="19.5" customHeight="1">
      <c r="A19" s="494"/>
      <c r="B19" s="167" t="s">
        <v>88</v>
      </c>
      <c r="C19" s="169">
        <v>35</v>
      </c>
      <c r="D19" s="169">
        <v>20475</v>
      </c>
      <c r="E19" s="169">
        <v>0</v>
      </c>
      <c r="F19" s="169">
        <v>0</v>
      </c>
      <c r="G19" s="169">
        <v>0</v>
      </c>
      <c r="H19" s="169">
        <v>0</v>
      </c>
      <c r="I19" s="169">
        <f t="shared" si="0"/>
        <v>35</v>
      </c>
      <c r="J19" s="335">
        <f t="shared" si="0"/>
        <v>20475</v>
      </c>
      <c r="K19" s="33"/>
      <c r="L19" s="51"/>
    </row>
    <row r="20" spans="1:12" ht="19.5" customHeight="1">
      <c r="A20" s="494"/>
      <c r="B20" s="167" t="s">
        <v>89</v>
      </c>
      <c r="C20" s="169">
        <v>95</v>
      </c>
      <c r="D20" s="169">
        <v>45000</v>
      </c>
      <c r="E20" s="169">
        <v>0</v>
      </c>
      <c r="F20" s="169">
        <v>0</v>
      </c>
      <c r="G20" s="169">
        <v>0</v>
      </c>
      <c r="H20" s="169">
        <v>0</v>
      </c>
      <c r="I20" s="169">
        <f t="shared" si="0"/>
        <v>95</v>
      </c>
      <c r="J20" s="335">
        <f t="shared" si="0"/>
        <v>45000</v>
      </c>
      <c r="K20" s="32"/>
      <c r="L20" s="51"/>
    </row>
    <row r="21" spans="1:12" ht="19.5" customHeight="1">
      <c r="A21" s="494"/>
      <c r="B21" s="167" t="s">
        <v>21</v>
      </c>
      <c r="C21" s="169">
        <f>SUM(C19:C20)</f>
        <v>130</v>
      </c>
      <c r="D21" s="169">
        <f>SUM(D19:D20)</f>
        <v>65475</v>
      </c>
      <c r="E21" s="169">
        <v>0</v>
      </c>
      <c r="F21" s="169">
        <v>0</v>
      </c>
      <c r="G21" s="169">
        <v>0</v>
      </c>
      <c r="H21" s="169">
        <v>0</v>
      </c>
      <c r="I21" s="169">
        <f t="shared" si="0"/>
        <v>130</v>
      </c>
      <c r="J21" s="335">
        <f t="shared" si="0"/>
        <v>65475</v>
      </c>
      <c r="L21" s="51"/>
    </row>
    <row r="22" spans="1:12" ht="19.5" customHeight="1">
      <c r="A22" s="494" t="s">
        <v>18</v>
      </c>
      <c r="B22" s="167" t="s">
        <v>87</v>
      </c>
      <c r="C22" s="169">
        <v>97</v>
      </c>
      <c r="D22" s="169">
        <v>32800</v>
      </c>
      <c r="E22" s="169">
        <v>0</v>
      </c>
      <c r="F22" s="169">
        <v>0</v>
      </c>
      <c r="G22" s="169">
        <v>0</v>
      </c>
      <c r="H22" s="169">
        <v>0</v>
      </c>
      <c r="I22" s="169">
        <f t="shared" si="0"/>
        <v>97</v>
      </c>
      <c r="J22" s="335">
        <f t="shared" si="0"/>
        <v>32800</v>
      </c>
      <c r="L22" s="51"/>
    </row>
    <row r="23" spans="1:12" ht="19.5" customHeight="1">
      <c r="A23" s="494"/>
      <c r="B23" s="167" t="s">
        <v>88</v>
      </c>
      <c r="C23" s="169">
        <v>623</v>
      </c>
      <c r="D23" s="169">
        <v>248300</v>
      </c>
      <c r="E23" s="169">
        <v>0</v>
      </c>
      <c r="F23" s="169">
        <v>0</v>
      </c>
      <c r="G23" s="169">
        <v>10</v>
      </c>
      <c r="H23" s="169">
        <v>7500</v>
      </c>
      <c r="I23" s="169">
        <f t="shared" si="0"/>
        <v>633</v>
      </c>
      <c r="J23" s="335">
        <f t="shared" si="0"/>
        <v>255800</v>
      </c>
      <c r="K23" s="33"/>
      <c r="L23" s="51"/>
    </row>
    <row r="24" spans="1:12" ht="19.5" customHeight="1">
      <c r="A24" s="494"/>
      <c r="B24" s="167" t="s">
        <v>89</v>
      </c>
      <c r="C24" s="169">
        <v>0</v>
      </c>
      <c r="D24" s="169">
        <v>0</v>
      </c>
      <c r="E24" s="169">
        <v>0</v>
      </c>
      <c r="F24" s="169">
        <v>0</v>
      </c>
      <c r="G24" s="169">
        <v>0</v>
      </c>
      <c r="H24" s="169">
        <v>0</v>
      </c>
      <c r="I24" s="169">
        <v>0</v>
      </c>
      <c r="J24" s="335">
        <v>0</v>
      </c>
      <c r="L24" s="51"/>
    </row>
    <row r="25" spans="1:12" ht="19.5" customHeight="1">
      <c r="A25" s="494"/>
      <c r="B25" s="167" t="s">
        <v>21</v>
      </c>
      <c r="C25" s="169">
        <f>SUM(C22:C24)</f>
        <v>720</v>
      </c>
      <c r="D25" s="169">
        <f>SUM(D22:D24)</f>
        <v>281100</v>
      </c>
      <c r="E25" s="169">
        <v>0</v>
      </c>
      <c r="F25" s="169">
        <v>0</v>
      </c>
      <c r="G25" s="169">
        <v>10</v>
      </c>
      <c r="H25" s="169">
        <v>7500</v>
      </c>
      <c r="I25" s="169">
        <f t="shared" si="0"/>
        <v>730</v>
      </c>
      <c r="J25" s="335">
        <f t="shared" si="0"/>
        <v>288600</v>
      </c>
      <c r="K25" s="493"/>
      <c r="L25" s="51"/>
    </row>
    <row r="26" spans="1:12" ht="19.5" customHeight="1">
      <c r="A26" s="494" t="s">
        <v>41</v>
      </c>
      <c r="B26" s="167" t="s">
        <v>87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335">
        <v>0</v>
      </c>
      <c r="K26" s="493"/>
      <c r="L26" s="51"/>
    </row>
    <row r="27" spans="1:12" ht="19.5" customHeight="1">
      <c r="A27" s="494"/>
      <c r="B27" s="167" t="s">
        <v>88</v>
      </c>
      <c r="C27" s="169">
        <v>741</v>
      </c>
      <c r="D27" s="169">
        <v>254655</v>
      </c>
      <c r="E27" s="169">
        <v>19</v>
      </c>
      <c r="F27" s="169">
        <v>10573</v>
      </c>
      <c r="G27" s="169">
        <v>0</v>
      </c>
      <c r="H27" s="169">
        <v>0</v>
      </c>
      <c r="I27" s="169">
        <f t="shared" ref="I27:J29" si="1">SUM(C27,E27,G27)</f>
        <v>760</v>
      </c>
      <c r="J27" s="335">
        <f t="shared" si="1"/>
        <v>265228</v>
      </c>
      <c r="K27" s="33"/>
      <c r="L27" s="51"/>
    </row>
    <row r="28" spans="1:12" ht="19.5" customHeight="1">
      <c r="A28" s="494"/>
      <c r="B28" s="167" t="s">
        <v>89</v>
      </c>
      <c r="C28" s="169">
        <v>10</v>
      </c>
      <c r="D28" s="169">
        <v>2000</v>
      </c>
      <c r="E28" s="169">
        <v>0</v>
      </c>
      <c r="F28" s="169">
        <v>0</v>
      </c>
      <c r="G28" s="169">
        <v>0</v>
      </c>
      <c r="H28" s="169">
        <v>0</v>
      </c>
      <c r="I28" s="169">
        <f t="shared" si="1"/>
        <v>10</v>
      </c>
      <c r="J28" s="335">
        <f t="shared" si="1"/>
        <v>2000</v>
      </c>
      <c r="K28" s="32"/>
      <c r="L28" s="51"/>
    </row>
    <row r="29" spans="1:12" ht="19.5" customHeight="1">
      <c r="A29" s="494"/>
      <c r="B29" s="167" t="s">
        <v>21</v>
      </c>
      <c r="C29" s="169">
        <f>SUM(C27:C28)</f>
        <v>751</v>
      </c>
      <c r="D29" s="169">
        <f>SUM(D27:D28)</f>
        <v>256655</v>
      </c>
      <c r="E29" s="169">
        <v>19</v>
      </c>
      <c r="F29" s="169">
        <v>10573</v>
      </c>
      <c r="G29" s="169">
        <v>0</v>
      </c>
      <c r="H29" s="169">
        <v>0</v>
      </c>
      <c r="I29" s="169">
        <f t="shared" si="1"/>
        <v>770</v>
      </c>
      <c r="J29" s="335">
        <f t="shared" si="1"/>
        <v>267228</v>
      </c>
      <c r="K29" s="32"/>
      <c r="L29" s="51"/>
    </row>
    <row r="30" spans="1:12" ht="19.5" customHeight="1">
      <c r="A30" s="494" t="s">
        <v>20</v>
      </c>
      <c r="B30" s="167" t="s">
        <v>87</v>
      </c>
      <c r="C30" s="169">
        <v>75</v>
      </c>
      <c r="D30" s="169">
        <v>18750</v>
      </c>
      <c r="E30" s="169">
        <v>0</v>
      </c>
      <c r="F30" s="169">
        <v>0</v>
      </c>
      <c r="G30" s="169">
        <v>0</v>
      </c>
      <c r="H30" s="169">
        <v>0</v>
      </c>
      <c r="I30" s="169">
        <f t="shared" ref="I30:J31" si="2">SUM(C30,E30,G30)</f>
        <v>75</v>
      </c>
      <c r="J30" s="335">
        <f t="shared" si="2"/>
        <v>18750</v>
      </c>
      <c r="K30" s="32"/>
      <c r="L30" s="51"/>
    </row>
    <row r="31" spans="1:12" ht="19.5" customHeight="1">
      <c r="A31" s="494"/>
      <c r="B31" s="167" t="s">
        <v>88</v>
      </c>
      <c r="C31" s="169">
        <v>1258</v>
      </c>
      <c r="D31" s="169">
        <v>543800</v>
      </c>
      <c r="E31" s="169">
        <v>0</v>
      </c>
      <c r="F31" s="169">
        <v>0</v>
      </c>
      <c r="G31" s="169">
        <v>0</v>
      </c>
      <c r="H31" s="169">
        <v>0</v>
      </c>
      <c r="I31" s="169">
        <f t="shared" si="2"/>
        <v>1258</v>
      </c>
      <c r="J31" s="335">
        <f t="shared" si="2"/>
        <v>543800</v>
      </c>
      <c r="K31" s="33"/>
      <c r="L31" s="51"/>
    </row>
    <row r="32" spans="1:12" ht="19.5" customHeight="1">
      <c r="A32" s="494"/>
      <c r="B32" s="167" t="s">
        <v>89</v>
      </c>
      <c r="C32" s="169">
        <v>0</v>
      </c>
      <c r="D32" s="169">
        <v>0</v>
      </c>
      <c r="E32" s="169">
        <v>0</v>
      </c>
      <c r="F32" s="169">
        <v>0</v>
      </c>
      <c r="G32" s="169">
        <v>0</v>
      </c>
      <c r="H32" s="169">
        <v>0</v>
      </c>
      <c r="I32" s="169">
        <v>0</v>
      </c>
      <c r="J32" s="335">
        <v>0</v>
      </c>
      <c r="K32" s="32"/>
      <c r="L32" s="51"/>
    </row>
    <row r="33" spans="1:12" s="90" customFormat="1" ht="19.5" customHeight="1">
      <c r="A33" s="494"/>
      <c r="B33" s="167" t="s">
        <v>21</v>
      </c>
      <c r="C33" s="169">
        <v>1333</v>
      </c>
      <c r="D33" s="169">
        <v>562550</v>
      </c>
      <c r="E33" s="169">
        <v>0</v>
      </c>
      <c r="F33" s="169">
        <v>0</v>
      </c>
      <c r="G33" s="169">
        <v>0</v>
      </c>
      <c r="H33" s="169">
        <v>0</v>
      </c>
      <c r="I33" s="169">
        <f>SUM(C33,E33,G33)</f>
        <v>1333</v>
      </c>
      <c r="J33" s="335">
        <f>SUM(D33,F33,H33)</f>
        <v>562550</v>
      </c>
      <c r="K33" s="222"/>
      <c r="L33" s="223"/>
    </row>
    <row r="34" spans="1:12" s="90" customFormat="1" ht="19.5" customHeight="1">
      <c r="A34" s="495" t="s">
        <v>21</v>
      </c>
      <c r="B34" s="221" t="s">
        <v>87</v>
      </c>
      <c r="C34" s="169">
        <v>421</v>
      </c>
      <c r="D34" s="169">
        <v>105438</v>
      </c>
      <c r="E34" s="169">
        <v>0</v>
      </c>
      <c r="F34" s="169">
        <v>0</v>
      </c>
      <c r="G34" s="169">
        <v>2</v>
      </c>
      <c r="H34" s="169">
        <v>933</v>
      </c>
      <c r="I34" s="169">
        <v>423</v>
      </c>
      <c r="J34" s="335">
        <v>106371</v>
      </c>
      <c r="K34" s="222"/>
      <c r="L34" s="223"/>
    </row>
    <row r="35" spans="1:12" s="90" customFormat="1" ht="19.5" customHeight="1">
      <c r="A35" s="495"/>
      <c r="B35" s="221" t="s">
        <v>88</v>
      </c>
      <c r="C35" s="169">
        <v>38192</v>
      </c>
      <c r="D35" s="169">
        <v>13173307</v>
      </c>
      <c r="E35" s="169">
        <v>448</v>
      </c>
      <c r="F35" s="169">
        <v>207002</v>
      </c>
      <c r="G35" s="169">
        <v>395</v>
      </c>
      <c r="H35" s="169">
        <v>131757</v>
      </c>
      <c r="I35" s="169">
        <v>39035</v>
      </c>
      <c r="J35" s="335">
        <v>13512066</v>
      </c>
      <c r="K35" s="224"/>
      <c r="L35" s="223"/>
    </row>
    <row r="36" spans="1:12" s="90" customFormat="1" ht="19.5" customHeight="1">
      <c r="A36" s="495"/>
      <c r="B36" s="221" t="s">
        <v>89</v>
      </c>
      <c r="C36" s="169">
        <v>405</v>
      </c>
      <c r="D36" s="169">
        <v>94000</v>
      </c>
      <c r="E36" s="169">
        <v>0</v>
      </c>
      <c r="F36" s="169">
        <v>0</v>
      </c>
      <c r="G36" s="169">
        <v>0</v>
      </c>
      <c r="H36" s="169">
        <v>0</v>
      </c>
      <c r="I36" s="169">
        <v>405</v>
      </c>
      <c r="J36" s="335">
        <v>94000</v>
      </c>
      <c r="K36" s="222"/>
      <c r="L36" s="223"/>
    </row>
    <row r="37" spans="1:12" s="90" customFormat="1" ht="17.45" customHeight="1">
      <c r="A37" s="495"/>
      <c r="B37" s="221" t="s">
        <v>21</v>
      </c>
      <c r="C37" s="169">
        <f>SUM(C34:C36)</f>
        <v>39018</v>
      </c>
      <c r="D37" s="169">
        <f>SUM(D34:D36)</f>
        <v>13372745</v>
      </c>
      <c r="E37" s="169">
        <v>448</v>
      </c>
      <c r="F37" s="169">
        <v>207002</v>
      </c>
      <c r="G37" s="169">
        <f>SUM(G34:G36)</f>
        <v>397</v>
      </c>
      <c r="H37" s="169">
        <f>SUM(H34:H36)</f>
        <v>132690</v>
      </c>
      <c r="I37" s="169">
        <v>39863</v>
      </c>
      <c r="J37" s="335">
        <f>SUM(J34:J36)</f>
        <v>13712437</v>
      </c>
      <c r="L37" s="223"/>
    </row>
    <row r="38" spans="1:12">
      <c r="A38" s="90"/>
      <c r="B38" s="90"/>
      <c r="C38" s="90"/>
      <c r="D38" s="90"/>
      <c r="E38" s="90"/>
      <c r="F38" s="90"/>
      <c r="G38" s="90"/>
      <c r="H38" s="90"/>
      <c r="I38" s="90"/>
      <c r="J38" s="90"/>
      <c r="L38" s="51"/>
    </row>
    <row r="39" spans="1:12">
      <c r="L39" s="51"/>
    </row>
    <row r="40" spans="1:12">
      <c r="L40" s="51"/>
    </row>
    <row r="41" spans="1:12">
      <c r="L41" s="51"/>
    </row>
    <row r="42" spans="1:12">
      <c r="E42" s="230"/>
      <c r="F42" s="230"/>
      <c r="L42" s="51"/>
    </row>
    <row r="43" spans="1:12">
      <c r="L43" s="51"/>
    </row>
    <row r="44" spans="1:12">
      <c r="L44" s="51"/>
    </row>
    <row r="45" spans="1:12">
      <c r="L45" s="51"/>
    </row>
    <row r="46" spans="1:12">
      <c r="L46" s="51"/>
    </row>
    <row r="47" spans="1:12">
      <c r="L47" s="51"/>
    </row>
    <row r="48" spans="1:12">
      <c r="L48" s="51"/>
    </row>
    <row r="49" spans="12:12">
      <c r="L49" s="51"/>
    </row>
    <row r="50" spans="12:12">
      <c r="L50" s="51"/>
    </row>
    <row r="51" spans="12:12">
      <c r="L51" s="51"/>
    </row>
    <row r="52" spans="12:12">
      <c r="L52" s="51"/>
    </row>
    <row r="53" spans="12:12">
      <c r="L53" s="51"/>
    </row>
  </sheetData>
  <mergeCells count="19">
    <mergeCell ref="A1:J1"/>
    <mergeCell ref="A2:D2"/>
    <mergeCell ref="C3:J3"/>
    <mergeCell ref="C4:D4"/>
    <mergeCell ref="E4:F4"/>
    <mergeCell ref="G4:H4"/>
    <mergeCell ref="I4:J4"/>
    <mergeCell ref="I2:J2"/>
    <mergeCell ref="K25:K26"/>
    <mergeCell ref="A30:A33"/>
    <mergeCell ref="A34:A37"/>
    <mergeCell ref="A3:A5"/>
    <mergeCell ref="B3:B5"/>
    <mergeCell ref="A26:A29"/>
    <mergeCell ref="A10:A13"/>
    <mergeCell ref="A14:A17"/>
    <mergeCell ref="A18:A21"/>
    <mergeCell ref="A22:A25"/>
    <mergeCell ref="A6:A9"/>
  </mergeCells>
  <printOptions horizontalCentered="1" verticalCentered="1"/>
  <pageMargins left="0.75" right="0.75" top="0.5" bottom="0.5" header="0.5" footer="0.5"/>
  <pageSetup orientation="portrait" r:id="rId1"/>
  <headerFooter alignWithMargins="0">
    <oddFooter>&amp;C31</oddFooter>
  </headerFooter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O29"/>
  <sheetViews>
    <sheetView rightToLeft="1" workbookViewId="0">
      <selection activeCell="K16" sqref="K16"/>
    </sheetView>
  </sheetViews>
  <sheetFormatPr defaultRowHeight="12.75"/>
  <cols>
    <col min="1" max="1" width="0.28515625" customWidth="1"/>
    <col min="2" max="2" width="8.42578125" customWidth="1"/>
    <col min="3" max="3" width="8.85546875" customWidth="1"/>
    <col min="4" max="4" width="7" customWidth="1"/>
    <col min="5" max="5" width="10.140625" customWidth="1"/>
    <col min="6" max="6" width="6.140625" customWidth="1"/>
    <col min="7" max="7" width="9.140625" customWidth="1"/>
    <col min="8" max="8" width="9.7109375" customWidth="1"/>
    <col min="9" max="10" width="8.85546875" customWidth="1"/>
    <col min="11" max="11" width="7.85546875" customWidth="1"/>
    <col min="12" max="12" width="8.7109375" customWidth="1"/>
    <col min="13" max="13" width="6.85546875" customWidth="1"/>
    <col min="14" max="14" width="11" customWidth="1"/>
    <col min="15" max="15" width="11.42578125" customWidth="1"/>
    <col min="19" max="19" width="13.85546875" customWidth="1"/>
  </cols>
  <sheetData>
    <row r="1" spans="2:15" ht="12" customHeight="1"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</row>
    <row r="2" spans="2:15" ht="18.75" customHeight="1">
      <c r="B2" s="502" t="s">
        <v>167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</row>
    <row r="3" spans="2:15" ht="22.5" customHeight="1">
      <c r="B3" s="367" t="s">
        <v>177</v>
      </c>
      <c r="C3" s="367"/>
      <c r="D3" s="367"/>
      <c r="E3" s="18"/>
      <c r="F3" s="18"/>
      <c r="G3" s="18"/>
      <c r="H3" s="18"/>
      <c r="I3" s="18"/>
      <c r="J3" s="18"/>
      <c r="K3" s="18"/>
      <c r="L3" s="18"/>
      <c r="M3" s="18"/>
      <c r="N3" s="519" t="s">
        <v>270</v>
      </c>
      <c r="O3" s="519"/>
    </row>
    <row r="4" spans="2:15" ht="18.75" customHeight="1">
      <c r="B4" s="509" t="s">
        <v>32</v>
      </c>
      <c r="C4" s="517" t="s">
        <v>292</v>
      </c>
      <c r="D4" s="511" t="s">
        <v>90</v>
      </c>
      <c r="E4" s="512"/>
      <c r="F4" s="512"/>
      <c r="G4" s="512"/>
      <c r="H4" s="503" t="s">
        <v>290</v>
      </c>
      <c r="I4" s="504"/>
      <c r="J4" s="504"/>
      <c r="K4" s="504"/>
      <c r="L4" s="504"/>
      <c r="M4" s="504"/>
      <c r="N4" s="505" t="s">
        <v>97</v>
      </c>
      <c r="O4" s="520" t="s">
        <v>155</v>
      </c>
    </row>
    <row r="5" spans="2:15" ht="31.5" customHeight="1">
      <c r="B5" s="510"/>
      <c r="C5" s="521"/>
      <c r="D5" s="513" t="s">
        <v>91</v>
      </c>
      <c r="E5" s="513"/>
      <c r="F5" s="503" t="s">
        <v>92</v>
      </c>
      <c r="G5" s="514"/>
      <c r="H5" s="102" t="s">
        <v>86</v>
      </c>
      <c r="I5" s="102" t="s">
        <v>93</v>
      </c>
      <c r="J5" s="102" t="s">
        <v>94</v>
      </c>
      <c r="K5" s="170" t="s">
        <v>95</v>
      </c>
      <c r="L5" s="295" t="s">
        <v>96</v>
      </c>
      <c r="M5" s="102" t="s">
        <v>95</v>
      </c>
      <c r="N5" s="506"/>
      <c r="O5" s="520"/>
    </row>
    <row r="6" spans="2:15" ht="15.75" customHeight="1">
      <c r="B6" s="510"/>
      <c r="C6" s="521"/>
      <c r="D6" s="171" t="s">
        <v>98</v>
      </c>
      <c r="E6" s="515" t="s">
        <v>322</v>
      </c>
      <c r="F6" s="171" t="s">
        <v>98</v>
      </c>
      <c r="G6" s="517" t="s">
        <v>323</v>
      </c>
      <c r="H6" s="521" t="s">
        <v>99</v>
      </c>
      <c r="I6" s="500" t="s">
        <v>100</v>
      </c>
      <c r="J6" s="500" t="s">
        <v>101</v>
      </c>
      <c r="K6" s="172" t="s">
        <v>102</v>
      </c>
      <c r="L6" s="172" t="s">
        <v>103</v>
      </c>
      <c r="M6" s="500" t="s">
        <v>84</v>
      </c>
      <c r="N6" s="507" t="s">
        <v>104</v>
      </c>
      <c r="O6" s="520"/>
    </row>
    <row r="7" spans="2:15" ht="38.25" customHeight="1">
      <c r="B7" s="510"/>
      <c r="C7" s="518"/>
      <c r="D7" s="296" t="s">
        <v>105</v>
      </c>
      <c r="E7" s="516"/>
      <c r="F7" s="296" t="s">
        <v>105</v>
      </c>
      <c r="G7" s="518"/>
      <c r="H7" s="518"/>
      <c r="I7" s="501"/>
      <c r="J7" s="501"/>
      <c r="K7" s="293" t="s">
        <v>106</v>
      </c>
      <c r="L7" s="273" t="s">
        <v>107</v>
      </c>
      <c r="M7" s="501"/>
      <c r="N7" s="508"/>
      <c r="O7" s="520"/>
    </row>
    <row r="8" spans="2:15" ht="21" customHeight="1">
      <c r="B8" s="77" t="s">
        <v>6</v>
      </c>
      <c r="C8" s="297">
        <v>77026</v>
      </c>
      <c r="D8" s="173">
        <v>566.25</v>
      </c>
      <c r="E8" s="173">
        <v>476913</v>
      </c>
      <c r="F8" s="173">
        <v>35.000000000000007</v>
      </c>
      <c r="G8" s="173">
        <v>31350</v>
      </c>
      <c r="H8" s="173">
        <v>39639.999999999985</v>
      </c>
      <c r="I8" s="173">
        <v>21490</v>
      </c>
      <c r="J8" s="173">
        <v>20520</v>
      </c>
      <c r="K8" s="173">
        <v>14100</v>
      </c>
      <c r="L8" s="173">
        <v>10100</v>
      </c>
      <c r="M8" s="173">
        <v>12230</v>
      </c>
      <c r="N8" s="173">
        <f>C8+E8+G8+H8+I8+J8+K8+L8+M8</f>
        <v>703369</v>
      </c>
      <c r="O8" s="79">
        <v>23900</v>
      </c>
    </row>
    <row r="9" spans="2:15" ht="21" customHeight="1">
      <c r="B9" s="77" t="s">
        <v>7</v>
      </c>
      <c r="C9" s="297">
        <v>293069</v>
      </c>
      <c r="D9" s="173">
        <v>8908</v>
      </c>
      <c r="E9" s="173">
        <v>8416654</v>
      </c>
      <c r="F9" s="79">
        <v>0</v>
      </c>
      <c r="G9" s="79">
        <v>0</v>
      </c>
      <c r="H9" s="173">
        <v>328431</v>
      </c>
      <c r="I9" s="173">
        <v>209104</v>
      </c>
      <c r="J9" s="173">
        <v>111415</v>
      </c>
      <c r="K9" s="173">
        <v>223099</v>
      </c>
      <c r="L9" s="173">
        <v>171966</v>
      </c>
      <c r="M9" s="173">
        <v>538</v>
      </c>
      <c r="N9" s="173">
        <v>9754276</v>
      </c>
      <c r="O9" s="79">
        <v>25969.852941176439</v>
      </c>
    </row>
    <row r="10" spans="2:15" ht="21" customHeight="1">
      <c r="B10" s="77" t="s">
        <v>39</v>
      </c>
      <c r="C10" s="297">
        <v>390895</v>
      </c>
      <c r="D10" s="173">
        <v>2996.0000000000005</v>
      </c>
      <c r="E10" s="173">
        <v>2945770</v>
      </c>
      <c r="F10" s="173">
        <v>264</v>
      </c>
      <c r="G10" s="173">
        <v>238800</v>
      </c>
      <c r="H10" s="173">
        <v>42310</v>
      </c>
      <c r="I10" s="173">
        <v>48375</v>
      </c>
      <c r="J10" s="173">
        <v>38320</v>
      </c>
      <c r="K10" s="173">
        <v>41825</v>
      </c>
      <c r="L10" s="173">
        <v>56455</v>
      </c>
      <c r="M10" s="173">
        <v>17859</v>
      </c>
      <c r="N10" s="173">
        <f t="shared" ref="N10:N22" si="0">C10+E10+G10+H10+I10+J10+K10+L10+M10</f>
        <v>3820609</v>
      </c>
      <c r="O10" s="79">
        <v>102670</v>
      </c>
    </row>
    <row r="11" spans="2:15" s="80" customFormat="1" ht="21" customHeight="1">
      <c r="B11" s="184" t="s">
        <v>9</v>
      </c>
      <c r="C11" s="298">
        <v>347049</v>
      </c>
      <c r="D11" s="220">
        <v>7089.5166101695022</v>
      </c>
      <c r="E11" s="220">
        <v>5858551</v>
      </c>
      <c r="F11" s="220">
        <v>384.56271186440728</v>
      </c>
      <c r="G11" s="220">
        <v>410689.35593220376</v>
      </c>
      <c r="H11" s="220">
        <v>94708</v>
      </c>
      <c r="I11" s="220">
        <v>56132</v>
      </c>
      <c r="J11" s="220">
        <v>170358</v>
      </c>
      <c r="K11" s="220">
        <v>189934</v>
      </c>
      <c r="L11" s="220">
        <v>84364</v>
      </c>
      <c r="M11" s="220">
        <v>37132</v>
      </c>
      <c r="N11" s="173">
        <f t="shared" si="0"/>
        <v>7248917.3559322041</v>
      </c>
      <c r="O11" s="227">
        <v>46631</v>
      </c>
    </row>
    <row r="12" spans="2:15" ht="21" customHeight="1">
      <c r="B12" s="77" t="s">
        <v>10</v>
      </c>
      <c r="C12" s="297">
        <v>4669982</v>
      </c>
      <c r="D12" s="173">
        <v>46812.041781767854</v>
      </c>
      <c r="E12" s="173">
        <v>37943556</v>
      </c>
      <c r="F12" s="173">
        <v>0</v>
      </c>
      <c r="G12" s="173">
        <v>0</v>
      </c>
      <c r="H12" s="173">
        <v>847902</v>
      </c>
      <c r="I12" s="173">
        <v>130747</v>
      </c>
      <c r="J12" s="173">
        <v>560715</v>
      </c>
      <c r="K12" s="173">
        <v>196211</v>
      </c>
      <c r="L12" s="173">
        <v>1094578</v>
      </c>
      <c r="M12" s="173">
        <v>165449</v>
      </c>
      <c r="N12" s="173">
        <v>45609140</v>
      </c>
      <c r="O12" s="79">
        <v>127336</v>
      </c>
    </row>
    <row r="13" spans="2:15" ht="21" customHeight="1">
      <c r="B13" s="77" t="s">
        <v>11</v>
      </c>
      <c r="C13" s="297">
        <v>3689573</v>
      </c>
      <c r="D13" s="173">
        <v>38925.409902597472</v>
      </c>
      <c r="E13" s="173">
        <v>32794683</v>
      </c>
      <c r="F13" s="173">
        <v>0</v>
      </c>
      <c r="G13" s="173">
        <v>0</v>
      </c>
      <c r="H13" s="173">
        <v>1317081</v>
      </c>
      <c r="I13" s="173">
        <v>349760</v>
      </c>
      <c r="J13" s="173">
        <v>879922</v>
      </c>
      <c r="K13" s="173">
        <v>516936</v>
      </c>
      <c r="L13" s="173">
        <v>860906</v>
      </c>
      <c r="M13" s="173">
        <v>229931</v>
      </c>
      <c r="N13" s="173">
        <v>40638792</v>
      </c>
      <c r="O13" s="79">
        <v>143786</v>
      </c>
    </row>
    <row r="14" spans="2:15" ht="21" customHeight="1">
      <c r="B14" s="184" t="s">
        <v>12</v>
      </c>
      <c r="C14" s="298">
        <v>83760</v>
      </c>
      <c r="D14" s="173">
        <v>758</v>
      </c>
      <c r="E14" s="173">
        <v>581420</v>
      </c>
      <c r="F14" s="173">
        <v>390</v>
      </c>
      <c r="G14" s="173">
        <v>346600</v>
      </c>
      <c r="H14" s="173">
        <v>21460</v>
      </c>
      <c r="I14" s="173">
        <v>4990</v>
      </c>
      <c r="J14" s="173">
        <v>13600</v>
      </c>
      <c r="K14" s="173">
        <v>9118</v>
      </c>
      <c r="L14" s="173">
        <v>3368</v>
      </c>
      <c r="M14" s="173">
        <v>6757</v>
      </c>
      <c r="N14" s="173">
        <f t="shared" si="0"/>
        <v>1071073</v>
      </c>
      <c r="O14" s="79">
        <v>179867</v>
      </c>
    </row>
    <row r="15" spans="2:15" s="80" customFormat="1" ht="21" customHeight="1">
      <c r="B15" s="184" t="s">
        <v>13</v>
      </c>
      <c r="C15" s="298">
        <v>1717733</v>
      </c>
      <c r="D15" s="175">
        <v>19036</v>
      </c>
      <c r="E15" s="175">
        <v>14244750</v>
      </c>
      <c r="F15" s="175">
        <v>3383</v>
      </c>
      <c r="G15" s="175">
        <v>3044700</v>
      </c>
      <c r="H15" s="175">
        <v>221250</v>
      </c>
      <c r="I15" s="175">
        <v>341746</v>
      </c>
      <c r="J15" s="175">
        <v>183641</v>
      </c>
      <c r="K15" s="175">
        <v>159866</v>
      </c>
      <c r="L15" s="175">
        <v>404899</v>
      </c>
      <c r="M15" s="175">
        <v>114000</v>
      </c>
      <c r="N15" s="173">
        <f t="shared" si="0"/>
        <v>20432585</v>
      </c>
      <c r="O15" s="79">
        <v>30350</v>
      </c>
    </row>
    <row r="16" spans="2:15" ht="24.75" customHeight="1">
      <c r="B16" s="77" t="s">
        <v>14</v>
      </c>
      <c r="C16" s="297">
        <v>1100929</v>
      </c>
      <c r="D16" s="175">
        <v>12689.983870967719</v>
      </c>
      <c r="E16" s="175">
        <v>9571129</v>
      </c>
      <c r="F16" s="173">
        <v>0</v>
      </c>
      <c r="G16" s="173">
        <v>0</v>
      </c>
      <c r="H16" s="175">
        <v>269389</v>
      </c>
      <c r="I16" s="175">
        <v>45258</v>
      </c>
      <c r="J16" s="175">
        <v>249394</v>
      </c>
      <c r="K16" s="175">
        <v>285278</v>
      </c>
      <c r="L16" s="175">
        <v>161482</v>
      </c>
      <c r="M16" s="175">
        <v>6423</v>
      </c>
      <c r="N16" s="173">
        <v>11689282</v>
      </c>
      <c r="O16" s="79">
        <v>55</v>
      </c>
    </row>
    <row r="17" spans="2:15" ht="21" customHeight="1">
      <c r="B17" s="77" t="s">
        <v>15</v>
      </c>
      <c r="C17" s="297">
        <v>55768</v>
      </c>
      <c r="D17" s="173">
        <v>276.00000000000006</v>
      </c>
      <c r="E17" s="173">
        <v>207350</v>
      </c>
      <c r="F17" s="173">
        <v>9</v>
      </c>
      <c r="G17" s="173">
        <v>11250</v>
      </c>
      <c r="H17" s="173">
        <v>20800</v>
      </c>
      <c r="I17" s="173">
        <v>7900</v>
      </c>
      <c r="J17" s="173">
        <v>2900</v>
      </c>
      <c r="K17" s="173">
        <v>7100</v>
      </c>
      <c r="L17" s="173">
        <v>11700</v>
      </c>
      <c r="M17" s="173">
        <v>4610</v>
      </c>
      <c r="N17" s="173">
        <f t="shared" si="0"/>
        <v>329378</v>
      </c>
      <c r="O17" s="79">
        <v>49200</v>
      </c>
    </row>
    <row r="18" spans="2:15" ht="21" customHeight="1">
      <c r="B18" s="77" t="s">
        <v>170</v>
      </c>
      <c r="C18" s="297">
        <v>102800</v>
      </c>
      <c r="D18" s="173">
        <v>506.99999999999989</v>
      </c>
      <c r="E18" s="173">
        <v>430950</v>
      </c>
      <c r="F18" s="173">
        <v>0</v>
      </c>
      <c r="G18" s="173">
        <v>0</v>
      </c>
      <c r="H18" s="173">
        <v>7550</v>
      </c>
      <c r="I18" s="173">
        <v>4350</v>
      </c>
      <c r="J18" s="173">
        <v>5950</v>
      </c>
      <c r="K18" s="173">
        <v>1970</v>
      </c>
      <c r="L18" s="173">
        <v>0</v>
      </c>
      <c r="M18" s="173">
        <v>3099.9999999999995</v>
      </c>
      <c r="N18" s="173">
        <v>556670</v>
      </c>
      <c r="O18" s="79">
        <v>0</v>
      </c>
    </row>
    <row r="19" spans="2:15" ht="21" customHeight="1">
      <c r="B19" s="77" t="s">
        <v>40</v>
      </c>
      <c r="C19" s="297">
        <v>65475</v>
      </c>
      <c r="D19" s="175">
        <v>218</v>
      </c>
      <c r="E19" s="175">
        <v>133450</v>
      </c>
      <c r="F19" s="175">
        <v>150</v>
      </c>
      <c r="G19" s="175">
        <v>135300</v>
      </c>
      <c r="H19" s="175">
        <v>6400</v>
      </c>
      <c r="I19" s="175">
        <v>2150</v>
      </c>
      <c r="J19" s="175">
        <v>7650</v>
      </c>
      <c r="K19" s="175">
        <v>5625</v>
      </c>
      <c r="L19" s="175">
        <v>9000</v>
      </c>
      <c r="M19" s="175">
        <v>3000</v>
      </c>
      <c r="N19" s="173">
        <f t="shared" si="0"/>
        <v>368050</v>
      </c>
      <c r="O19" s="79">
        <v>9625</v>
      </c>
    </row>
    <row r="20" spans="2:15" ht="21" customHeight="1">
      <c r="B20" s="77" t="s">
        <v>18</v>
      </c>
      <c r="C20" s="297">
        <v>288600</v>
      </c>
      <c r="D20" s="175">
        <v>1723</v>
      </c>
      <c r="E20" s="175">
        <v>1068280</v>
      </c>
      <c r="F20" s="175">
        <v>149</v>
      </c>
      <c r="G20" s="175">
        <v>111700</v>
      </c>
      <c r="H20" s="175">
        <v>30000</v>
      </c>
      <c r="I20" s="175">
        <v>5669.9999999999982</v>
      </c>
      <c r="J20" s="175">
        <v>20000</v>
      </c>
      <c r="K20" s="175">
        <v>20000</v>
      </c>
      <c r="L20" s="175">
        <v>30000</v>
      </c>
      <c r="M20" s="175">
        <v>5000</v>
      </c>
      <c r="N20" s="173">
        <f t="shared" si="0"/>
        <v>1579250</v>
      </c>
      <c r="O20" s="79">
        <v>32910</v>
      </c>
    </row>
    <row r="21" spans="2:15" ht="21" customHeight="1">
      <c r="B21" s="77" t="s">
        <v>171</v>
      </c>
      <c r="C21" s="297">
        <v>267228</v>
      </c>
      <c r="D21" s="175">
        <v>287</v>
      </c>
      <c r="E21" s="175">
        <v>156700</v>
      </c>
      <c r="F21" s="175">
        <v>1409</v>
      </c>
      <c r="G21" s="175">
        <v>1197660</v>
      </c>
      <c r="H21" s="175">
        <v>20250</v>
      </c>
      <c r="I21" s="175">
        <v>18415</v>
      </c>
      <c r="J21" s="175">
        <v>15300</v>
      </c>
      <c r="K21" s="175">
        <v>18575</v>
      </c>
      <c r="L21" s="175">
        <v>32350</v>
      </c>
      <c r="M21" s="175">
        <v>4000</v>
      </c>
      <c r="N21" s="173">
        <f t="shared" si="0"/>
        <v>1730478</v>
      </c>
      <c r="O21" s="79">
        <v>4096</v>
      </c>
    </row>
    <row r="22" spans="2:15" ht="21" customHeight="1">
      <c r="B22" s="77" t="s">
        <v>20</v>
      </c>
      <c r="C22" s="297">
        <v>562550</v>
      </c>
      <c r="D22" s="173">
        <v>877</v>
      </c>
      <c r="E22" s="173">
        <v>586350</v>
      </c>
      <c r="F22" s="239">
        <v>1641</v>
      </c>
      <c r="G22" s="173">
        <v>1292600</v>
      </c>
      <c r="H22" s="173">
        <v>73300</v>
      </c>
      <c r="I22" s="173">
        <v>15600</v>
      </c>
      <c r="J22" s="173">
        <v>13600</v>
      </c>
      <c r="K22" s="173">
        <v>30200</v>
      </c>
      <c r="L22" s="173">
        <v>25000</v>
      </c>
      <c r="M22" s="173">
        <v>6600</v>
      </c>
      <c r="N22" s="173">
        <f t="shared" si="0"/>
        <v>2605800</v>
      </c>
      <c r="O22" s="79">
        <v>40000</v>
      </c>
    </row>
    <row r="23" spans="2:15" ht="21" customHeight="1">
      <c r="B23" s="77" t="s">
        <v>21</v>
      </c>
      <c r="C23" s="297">
        <f>SUM(C8:C22)</f>
        <v>13712437</v>
      </c>
      <c r="D23" s="78">
        <f t="shared" ref="D23:O23" si="1">SUM(D8:D22)</f>
        <v>141669.20216550256</v>
      </c>
      <c r="E23" s="78">
        <f t="shared" si="1"/>
        <v>115416506</v>
      </c>
      <c r="F23" s="78">
        <f t="shared" si="1"/>
        <v>7814.562711864407</v>
      </c>
      <c r="G23" s="78">
        <f t="shared" si="1"/>
        <v>6820649.3559322041</v>
      </c>
      <c r="H23" s="78">
        <f t="shared" si="1"/>
        <v>3340471</v>
      </c>
      <c r="I23" s="78">
        <f t="shared" si="1"/>
        <v>1261687</v>
      </c>
      <c r="J23" s="78">
        <f t="shared" si="1"/>
        <v>2293285</v>
      </c>
      <c r="K23" s="78">
        <f t="shared" si="1"/>
        <v>1719837</v>
      </c>
      <c r="L23" s="78">
        <f>SUM(L8:L22)</f>
        <v>2956168</v>
      </c>
      <c r="M23" s="78">
        <f>SUM(M8:M22)</f>
        <v>616629</v>
      </c>
      <c r="N23" s="173">
        <f>C23+E23+G23+H23+I23+J23+K23+L23+M23</f>
        <v>148137669.35593221</v>
      </c>
      <c r="O23" s="79">
        <f t="shared" si="1"/>
        <v>816395.85294117639</v>
      </c>
    </row>
    <row r="26" spans="2:15"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9" spans="2:15">
      <c r="K29" s="72"/>
    </row>
  </sheetData>
  <mergeCells count="19">
    <mergeCell ref="B1:N1"/>
    <mergeCell ref="B3:D3"/>
    <mergeCell ref="B4:B7"/>
    <mergeCell ref="D4:G4"/>
    <mergeCell ref="D5:E5"/>
    <mergeCell ref="F5:G5"/>
    <mergeCell ref="E6:E7"/>
    <mergeCell ref="G6:G7"/>
    <mergeCell ref="N3:O3"/>
    <mergeCell ref="O4:O7"/>
    <mergeCell ref="C4:C7"/>
    <mergeCell ref="H6:H7"/>
    <mergeCell ref="I6:I7"/>
    <mergeCell ref="J6:J7"/>
    <mergeCell ref="B2:O2"/>
    <mergeCell ref="H4:M4"/>
    <mergeCell ref="N4:N5"/>
    <mergeCell ref="M6:M7"/>
    <mergeCell ref="N6:N7"/>
  </mergeCells>
  <printOptions horizontalCentered="1" verticalCentered="1"/>
  <pageMargins left="0.75" right="0.75" top="0.5" bottom="0.5" header="0.5" footer="0.5"/>
  <pageSetup orientation="landscape" r:id="rId1"/>
  <headerFooter alignWithMargins="0">
    <oddFooter>&amp;C32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5"/>
  <sheetViews>
    <sheetView rightToLeft="1" workbookViewId="0">
      <selection activeCell="M15" sqref="M15"/>
    </sheetView>
  </sheetViews>
  <sheetFormatPr defaultRowHeight="12.75"/>
  <cols>
    <col min="1" max="1" width="7.5703125" customWidth="1"/>
    <col min="2" max="2" width="7.140625" customWidth="1"/>
    <col min="3" max="3" width="9.5703125" customWidth="1"/>
    <col min="4" max="4" width="10.140625" customWidth="1"/>
    <col min="5" max="5" width="9.5703125" customWidth="1"/>
    <col min="6" max="6" width="8.85546875" customWidth="1"/>
    <col min="7" max="7" width="9.5703125" customWidth="1"/>
    <col min="8" max="8" width="8.42578125" customWidth="1"/>
    <col min="9" max="9" width="8.140625" customWidth="1"/>
    <col min="10" max="10" width="11.28515625" customWidth="1"/>
    <col min="12" max="12" width="10" bestFit="1" customWidth="1"/>
  </cols>
  <sheetData>
    <row r="1" spans="1:12" ht="20.25" customHeight="1">
      <c r="A1" s="522" t="s">
        <v>291</v>
      </c>
      <c r="B1" s="522"/>
      <c r="C1" s="522"/>
      <c r="D1" s="522"/>
      <c r="E1" s="522"/>
      <c r="F1" s="522"/>
      <c r="G1" s="522"/>
      <c r="H1" s="522"/>
      <c r="I1" s="522"/>
      <c r="J1" s="522"/>
      <c r="L1" s="52"/>
    </row>
    <row r="2" spans="1:12" ht="17.25" customHeight="1">
      <c r="A2" s="367" t="s">
        <v>178</v>
      </c>
      <c r="B2" s="367"/>
      <c r="C2" s="367"/>
      <c r="D2" s="367"/>
      <c r="E2" s="367"/>
      <c r="F2" s="367"/>
      <c r="G2" s="367"/>
      <c r="H2" s="367"/>
      <c r="I2" s="367"/>
      <c r="J2" s="367"/>
      <c r="L2" s="52"/>
    </row>
    <row r="3" spans="1:12" ht="17.25" customHeight="1">
      <c r="A3" s="353" t="s">
        <v>32</v>
      </c>
      <c r="B3" s="381" t="s">
        <v>289</v>
      </c>
      <c r="C3" s="533" t="s">
        <v>110</v>
      </c>
      <c r="D3" s="533" t="s">
        <v>111</v>
      </c>
      <c r="E3" s="533" t="s">
        <v>112</v>
      </c>
      <c r="F3" s="523" t="s">
        <v>113</v>
      </c>
      <c r="G3" s="530" t="s">
        <v>186</v>
      </c>
      <c r="H3" s="530" t="s">
        <v>187</v>
      </c>
      <c r="I3" s="523" t="s">
        <v>108</v>
      </c>
      <c r="J3" s="526" t="s">
        <v>109</v>
      </c>
      <c r="L3" s="52"/>
    </row>
    <row r="4" spans="1:12" ht="18" customHeight="1">
      <c r="A4" s="368"/>
      <c r="B4" s="382"/>
      <c r="C4" s="533"/>
      <c r="D4" s="533"/>
      <c r="E4" s="533"/>
      <c r="F4" s="524"/>
      <c r="G4" s="531"/>
      <c r="H4" s="531"/>
      <c r="I4" s="524"/>
      <c r="J4" s="527"/>
      <c r="L4" s="52"/>
    </row>
    <row r="5" spans="1:12" ht="18.75" customHeight="1">
      <c r="A5" s="368"/>
      <c r="B5" s="382"/>
      <c r="C5" s="533"/>
      <c r="D5" s="533"/>
      <c r="E5" s="533"/>
      <c r="F5" s="285" t="s">
        <v>114</v>
      </c>
      <c r="G5" s="531"/>
      <c r="H5" s="531"/>
      <c r="I5" s="524"/>
      <c r="J5" s="528" t="s">
        <v>188</v>
      </c>
      <c r="L5" s="52"/>
    </row>
    <row r="6" spans="1:12" ht="36.75" customHeight="1">
      <c r="A6" s="368"/>
      <c r="B6" s="382"/>
      <c r="C6" s="533"/>
      <c r="D6" s="533"/>
      <c r="E6" s="533"/>
      <c r="F6" s="285" t="s">
        <v>115</v>
      </c>
      <c r="G6" s="532"/>
      <c r="H6" s="532"/>
      <c r="I6" s="525"/>
      <c r="J6" s="529"/>
      <c r="L6" s="52"/>
    </row>
    <row r="7" spans="1:12" ht="15" customHeight="1">
      <c r="A7" s="354"/>
      <c r="B7" s="534"/>
      <c r="C7" s="287">
        <v>1</v>
      </c>
      <c r="D7" s="287">
        <v>2</v>
      </c>
      <c r="E7" s="287">
        <v>3</v>
      </c>
      <c r="F7" s="287">
        <v>4</v>
      </c>
      <c r="G7" s="288">
        <v>5</v>
      </c>
      <c r="H7" s="288">
        <v>6</v>
      </c>
      <c r="I7" s="287">
        <v>7</v>
      </c>
      <c r="J7" s="286">
        <v>8</v>
      </c>
      <c r="L7" s="323"/>
    </row>
    <row r="8" spans="1:12" s="80" customFormat="1" ht="18" customHeight="1">
      <c r="A8" s="371" t="s">
        <v>6</v>
      </c>
      <c r="B8" s="195" t="s">
        <v>116</v>
      </c>
      <c r="C8" s="174">
        <v>23800</v>
      </c>
      <c r="D8" s="174">
        <v>19300</v>
      </c>
      <c r="E8" s="174">
        <v>86700</v>
      </c>
      <c r="F8" s="174">
        <v>2437.5</v>
      </c>
      <c r="G8" s="174">
        <v>1688</v>
      </c>
      <c r="H8" s="174">
        <v>2937.5</v>
      </c>
      <c r="I8" s="174">
        <v>0</v>
      </c>
      <c r="J8" s="179">
        <v>86700</v>
      </c>
      <c r="L8" s="323"/>
    </row>
    <row r="9" spans="1:12" s="80" customFormat="1" ht="18" customHeight="1">
      <c r="A9" s="371"/>
      <c r="B9" s="195" t="s">
        <v>117</v>
      </c>
      <c r="C9" s="174">
        <v>205800</v>
      </c>
      <c r="D9" s="174">
        <v>140300</v>
      </c>
      <c r="E9" s="174">
        <v>621470</v>
      </c>
      <c r="F9" s="174">
        <v>2432</v>
      </c>
      <c r="G9" s="174">
        <v>1711</v>
      </c>
      <c r="H9" s="174">
        <v>3106.0606060606056</v>
      </c>
      <c r="I9" s="174">
        <v>0</v>
      </c>
      <c r="J9" s="179">
        <v>621470</v>
      </c>
      <c r="L9" s="323"/>
    </row>
    <row r="10" spans="1:12" s="80" customFormat="1" ht="18" customHeight="1">
      <c r="A10" s="371"/>
      <c r="B10" s="195" t="s">
        <v>118</v>
      </c>
      <c r="C10" s="174">
        <v>195820</v>
      </c>
      <c r="D10" s="174">
        <v>114565</v>
      </c>
      <c r="E10" s="174">
        <v>484560</v>
      </c>
      <c r="F10" s="174">
        <v>2197</v>
      </c>
      <c r="G10" s="174">
        <v>1889</v>
      </c>
      <c r="H10" s="174">
        <v>2637.878787878788</v>
      </c>
      <c r="I10" s="174">
        <v>0</v>
      </c>
      <c r="J10" s="179">
        <v>484560</v>
      </c>
      <c r="L10" s="323"/>
    </row>
    <row r="11" spans="1:12" s="80" customFormat="1" ht="18" customHeight="1">
      <c r="A11" s="371"/>
      <c r="B11" s="195" t="s">
        <v>119</v>
      </c>
      <c r="C11" s="174">
        <v>0</v>
      </c>
      <c r="D11" s="174">
        <v>0</v>
      </c>
      <c r="E11" s="174">
        <v>0</v>
      </c>
      <c r="F11" s="174">
        <v>0</v>
      </c>
      <c r="G11" s="174">
        <v>0</v>
      </c>
      <c r="H11" s="174">
        <v>0</v>
      </c>
      <c r="I11" s="174">
        <v>0</v>
      </c>
      <c r="J11" s="179">
        <v>0</v>
      </c>
      <c r="L11" s="323"/>
    </row>
    <row r="12" spans="1:12" s="80" customFormat="1" ht="18" customHeight="1">
      <c r="A12" s="371"/>
      <c r="B12" s="195" t="s">
        <v>21</v>
      </c>
      <c r="C12" s="174">
        <v>425420</v>
      </c>
      <c r="D12" s="174">
        <v>274165</v>
      </c>
      <c r="E12" s="174">
        <v>1192730</v>
      </c>
      <c r="F12" s="174">
        <v>2321</v>
      </c>
      <c r="G12" s="174">
        <v>1794</v>
      </c>
      <c r="H12" s="174">
        <v>2876</v>
      </c>
      <c r="I12" s="174">
        <v>0</v>
      </c>
      <c r="J12" s="179">
        <f>SUM(J8:J11)</f>
        <v>1192730</v>
      </c>
      <c r="L12" s="323"/>
    </row>
    <row r="13" spans="1:12" s="80" customFormat="1" ht="18" customHeight="1">
      <c r="A13" s="536" t="s">
        <v>7</v>
      </c>
      <c r="B13" s="195" t="s">
        <v>116</v>
      </c>
      <c r="C13" s="174">
        <v>0</v>
      </c>
      <c r="D13" s="174">
        <v>0</v>
      </c>
      <c r="E13" s="174">
        <v>0</v>
      </c>
      <c r="F13" s="174">
        <v>0</v>
      </c>
      <c r="G13" s="174">
        <v>0</v>
      </c>
      <c r="H13" s="174">
        <v>0</v>
      </c>
      <c r="I13" s="174">
        <v>0</v>
      </c>
      <c r="J13" s="179">
        <v>0</v>
      </c>
      <c r="L13" s="196"/>
    </row>
    <row r="14" spans="1:12" s="80" customFormat="1" ht="18" customHeight="1">
      <c r="A14" s="537"/>
      <c r="B14" s="195" t="s">
        <v>117</v>
      </c>
      <c r="C14" s="174">
        <v>0</v>
      </c>
      <c r="D14" s="174">
        <v>0</v>
      </c>
      <c r="E14" s="174">
        <v>0</v>
      </c>
      <c r="F14" s="174">
        <v>0</v>
      </c>
      <c r="G14" s="174">
        <v>0</v>
      </c>
      <c r="H14" s="174">
        <v>0</v>
      </c>
      <c r="I14" s="174">
        <v>0</v>
      </c>
      <c r="J14" s="179">
        <v>0</v>
      </c>
      <c r="L14" s="196"/>
    </row>
    <row r="15" spans="1:12" s="80" customFormat="1" ht="18" customHeight="1">
      <c r="A15" s="537"/>
      <c r="B15" s="195" t="s">
        <v>118</v>
      </c>
      <c r="C15" s="174">
        <v>1985281</v>
      </c>
      <c r="D15" s="174">
        <v>1974651</v>
      </c>
      <c r="E15" s="174">
        <v>7771976</v>
      </c>
      <c r="F15" s="174">
        <v>2564</v>
      </c>
      <c r="G15" s="174">
        <v>1960</v>
      </c>
      <c r="H15" s="174">
        <v>3028</v>
      </c>
      <c r="I15" s="174">
        <v>0</v>
      </c>
      <c r="J15" s="179">
        <v>7771976</v>
      </c>
      <c r="L15" s="196"/>
    </row>
    <row r="16" spans="1:12" s="80" customFormat="1" ht="18" customHeight="1">
      <c r="A16" s="537"/>
      <c r="B16" s="195" t="s">
        <v>119</v>
      </c>
      <c r="C16" s="174">
        <v>2424481</v>
      </c>
      <c r="D16" s="174">
        <v>2409141</v>
      </c>
      <c r="E16" s="174">
        <v>8947072</v>
      </c>
      <c r="F16" s="174">
        <v>2378</v>
      </c>
      <c r="G16" s="174">
        <v>1833</v>
      </c>
      <c r="H16" s="174">
        <v>2794</v>
      </c>
      <c r="I16" s="174">
        <v>0</v>
      </c>
      <c r="J16" s="179">
        <v>8947072</v>
      </c>
      <c r="L16" s="196"/>
    </row>
    <row r="17" spans="1:12" s="80" customFormat="1" ht="18" customHeight="1">
      <c r="A17" s="538"/>
      <c r="B17" s="195" t="s">
        <v>21</v>
      </c>
      <c r="C17" s="174">
        <v>4409762</v>
      </c>
      <c r="D17" s="174">
        <f>SUM(D15:D16)</f>
        <v>4383792</v>
      </c>
      <c r="E17" s="174">
        <f>SUM(E15:E16)</f>
        <v>16719048</v>
      </c>
      <c r="F17" s="174">
        <v>2462</v>
      </c>
      <c r="G17" s="174">
        <v>1891</v>
      </c>
      <c r="H17" s="174">
        <v>2900</v>
      </c>
      <c r="I17" s="174">
        <v>0</v>
      </c>
      <c r="J17" s="179">
        <f>SUM(J15:J16)</f>
        <v>16719048</v>
      </c>
      <c r="L17" s="196"/>
    </row>
    <row r="18" spans="1:12" s="80" customFormat="1" ht="18" customHeight="1">
      <c r="A18" s="536" t="s">
        <v>39</v>
      </c>
      <c r="B18" s="195" t="s">
        <v>116</v>
      </c>
      <c r="C18" s="174">
        <v>374130</v>
      </c>
      <c r="D18" s="174">
        <v>360800</v>
      </c>
      <c r="E18" s="174">
        <v>1312155</v>
      </c>
      <c r="F18" s="174">
        <v>2102</v>
      </c>
      <c r="G18" s="174">
        <v>1685</v>
      </c>
      <c r="H18" s="174">
        <v>2348</v>
      </c>
      <c r="I18" s="174">
        <v>0</v>
      </c>
      <c r="J18" s="179">
        <v>1312155</v>
      </c>
      <c r="L18" s="196"/>
    </row>
    <row r="19" spans="1:12" s="80" customFormat="1" ht="18" customHeight="1">
      <c r="A19" s="537"/>
      <c r="B19" s="195" t="s">
        <v>117</v>
      </c>
      <c r="C19" s="174">
        <v>172430</v>
      </c>
      <c r="D19" s="174">
        <v>151320</v>
      </c>
      <c r="E19" s="174">
        <v>551175</v>
      </c>
      <c r="F19" s="174">
        <v>2113</v>
      </c>
      <c r="G19" s="174">
        <v>1617</v>
      </c>
      <c r="H19" s="174">
        <v>2397</v>
      </c>
      <c r="I19" s="174">
        <v>0</v>
      </c>
      <c r="J19" s="179">
        <v>551175</v>
      </c>
      <c r="L19" s="196"/>
    </row>
    <row r="20" spans="1:12" s="80" customFormat="1" ht="18" customHeight="1">
      <c r="A20" s="537"/>
      <c r="B20" s="195" t="s">
        <v>118</v>
      </c>
      <c r="C20" s="174">
        <v>364950</v>
      </c>
      <c r="D20" s="174">
        <v>309700</v>
      </c>
      <c r="E20" s="174">
        <v>1037805</v>
      </c>
      <c r="F20" s="174">
        <v>1952</v>
      </c>
      <c r="G20" s="174">
        <v>1464</v>
      </c>
      <c r="H20" s="174">
        <v>2230</v>
      </c>
      <c r="I20" s="174">
        <v>0</v>
      </c>
      <c r="J20" s="179">
        <v>1037805</v>
      </c>
      <c r="L20" s="196"/>
    </row>
    <row r="21" spans="1:12" s="80" customFormat="1" ht="18" customHeight="1">
      <c r="A21" s="537"/>
      <c r="B21" s="195" t="s">
        <v>119</v>
      </c>
      <c r="C21" s="174">
        <v>426605</v>
      </c>
      <c r="D21" s="174">
        <v>426200</v>
      </c>
      <c r="E21" s="174">
        <v>1652545</v>
      </c>
      <c r="F21" s="174">
        <v>2036</v>
      </c>
      <c r="G21" s="174">
        <v>1573</v>
      </c>
      <c r="H21" s="174">
        <v>2264</v>
      </c>
      <c r="I21" s="174">
        <v>0</v>
      </c>
      <c r="J21" s="179">
        <v>1652545</v>
      </c>
      <c r="L21" s="196"/>
    </row>
    <row r="22" spans="1:12" s="80" customFormat="1" ht="18" customHeight="1">
      <c r="A22" s="538"/>
      <c r="B22" s="195" t="s">
        <v>21</v>
      </c>
      <c r="C22" s="174">
        <f>SUM(C18:C21)</f>
        <v>1338115</v>
      </c>
      <c r="D22" s="174">
        <f>SUM(D18:D21)</f>
        <v>1248020</v>
      </c>
      <c r="E22" s="174">
        <f>SUM(E18:E21)</f>
        <v>4553680</v>
      </c>
      <c r="F22" s="174">
        <v>2049</v>
      </c>
      <c r="G22" s="174">
        <v>1586</v>
      </c>
      <c r="H22" s="174">
        <v>2310</v>
      </c>
      <c r="I22" s="174">
        <v>0</v>
      </c>
      <c r="J22" s="179">
        <f>SUM(J18:J21)</f>
        <v>4553680</v>
      </c>
      <c r="L22" s="196"/>
    </row>
    <row r="23" spans="1:12" s="80" customFormat="1" ht="18" customHeight="1">
      <c r="A23" s="536" t="s">
        <v>9</v>
      </c>
      <c r="B23" s="195" t="s">
        <v>116</v>
      </c>
      <c r="C23" s="174">
        <v>1025388</v>
      </c>
      <c r="D23" s="174">
        <v>1022350</v>
      </c>
      <c r="E23" s="174">
        <v>3658495</v>
      </c>
      <c r="F23" s="174">
        <v>2388</v>
      </c>
      <c r="G23" s="174">
        <v>1350</v>
      </c>
      <c r="H23" s="174">
        <v>3610</v>
      </c>
      <c r="I23" s="174">
        <v>1800</v>
      </c>
      <c r="J23" s="179">
        <f>E23+I23</f>
        <v>3660295</v>
      </c>
      <c r="L23" s="196"/>
    </row>
    <row r="24" spans="1:12" s="80" customFormat="1" ht="18" customHeight="1">
      <c r="A24" s="537"/>
      <c r="B24" s="195" t="s">
        <v>117</v>
      </c>
      <c r="C24" s="174">
        <v>423588</v>
      </c>
      <c r="D24" s="174">
        <v>387909</v>
      </c>
      <c r="E24" s="174">
        <v>1490116</v>
      </c>
      <c r="F24" s="174">
        <v>2564</v>
      </c>
      <c r="G24" s="174">
        <v>1612</v>
      </c>
      <c r="H24" s="174">
        <v>3428</v>
      </c>
      <c r="I24" s="174">
        <v>1013</v>
      </c>
      <c r="J24" s="179">
        <f>E24+I24</f>
        <v>1491129</v>
      </c>
      <c r="L24" s="196"/>
    </row>
    <row r="25" spans="1:12" s="80" customFormat="1" ht="18" customHeight="1">
      <c r="A25" s="537"/>
      <c r="B25" s="195" t="s">
        <v>118</v>
      </c>
      <c r="C25" s="174">
        <v>1374025</v>
      </c>
      <c r="D25" s="174">
        <v>1366003</v>
      </c>
      <c r="E25" s="174">
        <v>4875117</v>
      </c>
      <c r="F25" s="174">
        <v>2386</v>
      </c>
      <c r="G25" s="174">
        <v>1636</v>
      </c>
      <c r="H25" s="174">
        <v>3253</v>
      </c>
      <c r="I25" s="174">
        <v>0</v>
      </c>
      <c r="J25" s="179">
        <v>4875117</v>
      </c>
      <c r="L25" s="196"/>
    </row>
    <row r="26" spans="1:12" s="80" customFormat="1" ht="18" customHeight="1">
      <c r="A26" s="537"/>
      <c r="B26" s="195" t="s">
        <v>119</v>
      </c>
      <c r="C26" s="174">
        <v>93319</v>
      </c>
      <c r="D26" s="174">
        <v>93231</v>
      </c>
      <c r="E26" s="174">
        <v>391165</v>
      </c>
      <c r="F26" s="174">
        <v>2305</v>
      </c>
      <c r="G26" s="174">
        <v>1646</v>
      </c>
      <c r="H26" s="174">
        <v>3317</v>
      </c>
      <c r="I26" s="174">
        <v>0</v>
      </c>
      <c r="J26" s="179">
        <v>391165</v>
      </c>
      <c r="L26" s="196"/>
    </row>
    <row r="27" spans="1:12" s="80" customFormat="1" ht="18" customHeight="1">
      <c r="A27" s="538"/>
      <c r="B27" s="195" t="s">
        <v>21</v>
      </c>
      <c r="C27" s="174">
        <f>SUM(C23:C26)</f>
        <v>2916320</v>
      </c>
      <c r="D27" s="174">
        <f>SUM(D23:D26)</f>
        <v>2869493</v>
      </c>
      <c r="E27" s="174">
        <f>SUM(E23:E26)</f>
        <v>10414893</v>
      </c>
      <c r="F27" s="174">
        <v>2419.7610447346483</v>
      </c>
      <c r="G27" s="174">
        <v>1559</v>
      </c>
      <c r="H27" s="174">
        <v>3381</v>
      </c>
      <c r="I27" s="174">
        <f>SUM(I23:I26)</f>
        <v>2813</v>
      </c>
      <c r="J27" s="179">
        <f>SUM(J23:J26)</f>
        <v>10417706</v>
      </c>
      <c r="L27" s="231"/>
    </row>
    <row r="28" spans="1:12" s="80" customFormat="1" ht="18" customHeight="1">
      <c r="A28" s="536" t="s">
        <v>10</v>
      </c>
      <c r="B28" s="195" t="s">
        <v>116</v>
      </c>
      <c r="C28" s="174">
        <v>1689473</v>
      </c>
      <c r="D28" s="174">
        <v>1682092</v>
      </c>
      <c r="E28" s="174">
        <v>6495543</v>
      </c>
      <c r="F28" s="174">
        <v>2172</v>
      </c>
      <c r="G28" s="174">
        <v>1649</v>
      </c>
      <c r="H28" s="174">
        <v>2956</v>
      </c>
      <c r="I28" s="174">
        <v>0</v>
      </c>
      <c r="J28" s="179">
        <v>6495543</v>
      </c>
      <c r="L28" s="196"/>
    </row>
    <row r="29" spans="1:12" s="80" customFormat="1" ht="18" customHeight="1">
      <c r="A29" s="537"/>
      <c r="B29" s="195" t="s">
        <v>117</v>
      </c>
      <c r="C29" s="174">
        <v>3171561</v>
      </c>
      <c r="D29" s="174">
        <v>3139436</v>
      </c>
      <c r="E29" s="174">
        <v>12417456</v>
      </c>
      <c r="F29" s="174">
        <v>2244</v>
      </c>
      <c r="G29" s="174">
        <v>1741</v>
      </c>
      <c r="H29" s="174">
        <v>3035</v>
      </c>
      <c r="I29" s="174">
        <v>0</v>
      </c>
      <c r="J29" s="179">
        <v>12417456</v>
      </c>
      <c r="L29" s="196"/>
    </row>
    <row r="30" spans="1:12" s="80" customFormat="1" ht="18" customHeight="1">
      <c r="A30" s="537"/>
      <c r="B30" s="195" t="s">
        <v>118</v>
      </c>
      <c r="C30" s="174">
        <v>6798986</v>
      </c>
      <c r="D30" s="174">
        <v>6755113</v>
      </c>
      <c r="E30" s="174">
        <v>28423557</v>
      </c>
      <c r="F30" s="174">
        <v>2119</v>
      </c>
      <c r="G30" s="174">
        <v>1767</v>
      </c>
      <c r="H30" s="174">
        <v>2606</v>
      </c>
      <c r="I30" s="174">
        <v>38564</v>
      </c>
      <c r="J30" s="179">
        <f>E30+I30</f>
        <v>28462121</v>
      </c>
      <c r="L30" s="196"/>
    </row>
    <row r="31" spans="1:12" s="80" customFormat="1" ht="18" customHeight="1">
      <c r="A31" s="537"/>
      <c r="B31" s="195" t="s">
        <v>119</v>
      </c>
      <c r="C31" s="174">
        <v>7899517</v>
      </c>
      <c r="D31" s="174">
        <v>7854255</v>
      </c>
      <c r="E31" s="174">
        <v>33480154</v>
      </c>
      <c r="F31" s="174">
        <v>2168</v>
      </c>
      <c r="G31" s="174">
        <v>1867</v>
      </c>
      <c r="H31" s="174">
        <v>2452</v>
      </c>
      <c r="I31" s="174">
        <v>1600</v>
      </c>
      <c r="J31" s="179">
        <f>E31+I31</f>
        <v>33481754</v>
      </c>
      <c r="L31" s="196"/>
    </row>
    <row r="32" spans="1:12" s="80" customFormat="1" ht="18" customHeight="1">
      <c r="A32" s="538"/>
      <c r="B32" s="195" t="s">
        <v>21</v>
      </c>
      <c r="C32" s="174">
        <f>SUM(C28:C31)</f>
        <v>19559537</v>
      </c>
      <c r="D32" s="174">
        <f>SUM(D28:D31)</f>
        <v>19430896</v>
      </c>
      <c r="E32" s="174">
        <f>SUM(E28:E31)</f>
        <v>80816710</v>
      </c>
      <c r="F32" s="174">
        <v>2164</v>
      </c>
      <c r="G32" s="174">
        <v>1802</v>
      </c>
      <c r="H32" s="174">
        <v>2621</v>
      </c>
      <c r="I32" s="174">
        <f>SUM(I28:I31)</f>
        <v>40164</v>
      </c>
      <c r="J32" s="179">
        <f>SUM(J28:J31)</f>
        <v>80856874</v>
      </c>
      <c r="L32" s="196"/>
    </row>
    <row r="33" spans="1:12" s="80" customFormat="1" ht="18" customHeight="1">
      <c r="A33" s="535" t="s">
        <v>11</v>
      </c>
      <c r="B33" s="232" t="s">
        <v>116</v>
      </c>
      <c r="C33" s="174">
        <v>432834</v>
      </c>
      <c r="D33" s="174">
        <v>429263</v>
      </c>
      <c r="E33" s="174">
        <v>1570896</v>
      </c>
      <c r="F33" s="174">
        <v>1925</v>
      </c>
      <c r="G33" s="174">
        <v>1112</v>
      </c>
      <c r="H33" s="174">
        <v>2737</v>
      </c>
      <c r="I33" s="174">
        <v>0</v>
      </c>
      <c r="J33" s="179">
        <v>1570896</v>
      </c>
    </row>
    <row r="34" spans="1:12" s="80" customFormat="1" ht="18" customHeight="1">
      <c r="A34" s="535"/>
      <c r="B34" s="232" t="s">
        <v>117</v>
      </c>
      <c r="C34" s="174">
        <v>128036</v>
      </c>
      <c r="D34" s="174">
        <v>128036</v>
      </c>
      <c r="E34" s="174">
        <v>460931</v>
      </c>
      <c r="F34" s="174">
        <v>1900</v>
      </c>
      <c r="G34" s="174">
        <v>1100</v>
      </c>
      <c r="H34" s="174">
        <v>2700</v>
      </c>
      <c r="I34" s="174">
        <v>0</v>
      </c>
      <c r="J34" s="179">
        <v>460931</v>
      </c>
    </row>
    <row r="35" spans="1:12" s="80" customFormat="1" ht="18" customHeight="1">
      <c r="A35" s="535"/>
      <c r="B35" s="232" t="s">
        <v>118</v>
      </c>
      <c r="C35" s="174">
        <v>17860467</v>
      </c>
      <c r="D35" s="174">
        <v>17722779</v>
      </c>
      <c r="E35" s="174">
        <v>57695259</v>
      </c>
      <c r="F35" s="174">
        <v>1752</v>
      </c>
      <c r="G35" s="174">
        <v>1286</v>
      </c>
      <c r="H35" s="174">
        <v>2288</v>
      </c>
      <c r="I35" s="174">
        <v>80985</v>
      </c>
      <c r="J35" s="179">
        <f>E35+I35</f>
        <v>57776244</v>
      </c>
    </row>
    <row r="36" spans="1:12" s="80" customFormat="1" ht="18" customHeight="1">
      <c r="A36" s="535"/>
      <c r="B36" s="232" t="s">
        <v>119</v>
      </c>
      <c r="C36" s="174">
        <v>0</v>
      </c>
      <c r="D36" s="174">
        <v>0</v>
      </c>
      <c r="E36" s="174">
        <v>0</v>
      </c>
      <c r="F36" s="174">
        <v>0</v>
      </c>
      <c r="G36" s="174">
        <v>0</v>
      </c>
      <c r="H36" s="174">
        <v>0</v>
      </c>
      <c r="I36" s="174">
        <v>0</v>
      </c>
      <c r="J36" s="179">
        <v>0</v>
      </c>
    </row>
    <row r="37" spans="1:12" s="80" customFormat="1" ht="18" customHeight="1">
      <c r="A37" s="535"/>
      <c r="B37" s="232" t="s">
        <v>21</v>
      </c>
      <c r="C37" s="174">
        <f>SUM(C33:C36)</f>
        <v>18421337</v>
      </c>
      <c r="D37" s="174">
        <f>SUM(D33:D36)</f>
        <v>18280078</v>
      </c>
      <c r="E37" s="174">
        <f>SUM(E33:E36)</f>
        <v>59727086</v>
      </c>
      <c r="F37" s="174">
        <v>1758</v>
      </c>
      <c r="G37" s="174">
        <v>1279</v>
      </c>
      <c r="H37" s="174">
        <v>2306</v>
      </c>
      <c r="I37" s="174">
        <v>80985</v>
      </c>
      <c r="J37" s="179">
        <f>SUM(J33:J36)</f>
        <v>59808071</v>
      </c>
    </row>
    <row r="38" spans="1:12" s="80" customFormat="1" ht="18" customHeight="1">
      <c r="A38" s="234"/>
      <c r="C38" s="235"/>
      <c r="D38" s="235"/>
      <c r="E38" s="235"/>
      <c r="F38" s="235"/>
      <c r="G38" s="235"/>
      <c r="H38" s="235"/>
      <c r="I38" s="235"/>
      <c r="J38" s="235"/>
      <c r="L38" s="196"/>
    </row>
    <row r="39" spans="1:12" s="80" customFormat="1" ht="18" customHeight="1">
      <c r="L39" s="196"/>
    </row>
    <row r="40" spans="1:12" s="80" customFormat="1" ht="18" customHeight="1">
      <c r="L40" s="196"/>
    </row>
    <row r="41" spans="1:12" s="80" customFormat="1" ht="18" customHeight="1">
      <c r="D41" s="322"/>
      <c r="L41" s="196"/>
    </row>
    <row r="42" spans="1:12" s="80" customFormat="1" ht="12.75" customHeight="1">
      <c r="I42" s="322"/>
      <c r="L42" s="196"/>
    </row>
    <row r="43" spans="1:12" s="80" customFormat="1" ht="12.75" customHeight="1">
      <c r="L43" s="196"/>
    </row>
    <row r="44" spans="1:12" s="80" customFormat="1" ht="12.75" customHeight="1">
      <c r="L44" s="196"/>
    </row>
    <row r="45" spans="1:12" s="80" customFormat="1" ht="12.75" customHeight="1">
      <c r="L45" s="196"/>
    </row>
    <row r="46" spans="1:12" s="80" customFormat="1" ht="12.75" customHeight="1">
      <c r="L46" s="196"/>
    </row>
    <row r="47" spans="1:12" s="80" customFormat="1" ht="12.75" customHeight="1">
      <c r="L47" s="196"/>
    </row>
    <row r="48" spans="1:12" s="80" customFormat="1" ht="12.75" customHeight="1">
      <c r="L48" s="196"/>
    </row>
    <row r="49" spans="12:12" s="80" customFormat="1" ht="12.75" customHeight="1">
      <c r="L49" s="196"/>
    </row>
    <row r="50" spans="12:12" ht="12.75" customHeight="1">
      <c r="L50" s="52"/>
    </row>
    <row r="51" spans="12:12" ht="12.75" customHeight="1">
      <c r="L51" s="52"/>
    </row>
    <row r="52" spans="12:12" ht="12.75" customHeight="1">
      <c r="L52" s="52"/>
    </row>
    <row r="53" spans="12:12" ht="12.75" customHeight="1">
      <c r="L53" s="52"/>
    </row>
    <row r="54" spans="12:12" ht="12.75" customHeight="1">
      <c r="L54" s="52"/>
    </row>
    <row r="55" spans="12:12" ht="12.75" customHeight="1">
      <c r="L55" s="52"/>
    </row>
    <row r="56" spans="12:12" ht="12.75" customHeight="1">
      <c r="L56" s="52"/>
    </row>
    <row r="57" spans="12:12" ht="12.75" customHeight="1">
      <c r="L57" s="52"/>
    </row>
    <row r="58" spans="12:12" ht="12.75" customHeight="1">
      <c r="L58" s="52"/>
    </row>
    <row r="59" spans="12:12" ht="12.75" customHeight="1">
      <c r="L59" s="52"/>
    </row>
    <row r="60" spans="12:12" ht="12.75" customHeight="1">
      <c r="L60" s="52"/>
    </row>
    <row r="61" spans="12:12">
      <c r="L61" s="52"/>
    </row>
    <row r="62" spans="12:12">
      <c r="L62" s="52"/>
    </row>
    <row r="63" spans="12:12">
      <c r="L63" s="52"/>
    </row>
    <row r="64" spans="12:12">
      <c r="L64" s="52"/>
    </row>
    <row r="65" spans="12:12">
      <c r="L65" s="52"/>
    </row>
  </sheetData>
  <mergeCells count="19">
    <mergeCell ref="A33:A37"/>
    <mergeCell ref="A23:A27"/>
    <mergeCell ref="A28:A32"/>
    <mergeCell ref="A8:A12"/>
    <mergeCell ref="A13:A17"/>
    <mergeCell ref="A18:A22"/>
    <mergeCell ref="A1:J1"/>
    <mergeCell ref="A2:J2"/>
    <mergeCell ref="A3:A7"/>
    <mergeCell ref="I3:I6"/>
    <mergeCell ref="J3:J4"/>
    <mergeCell ref="J5:J6"/>
    <mergeCell ref="G3:G6"/>
    <mergeCell ref="H3:H6"/>
    <mergeCell ref="C3:C6"/>
    <mergeCell ref="D3:D6"/>
    <mergeCell ref="E3:E6"/>
    <mergeCell ref="F3:F4"/>
    <mergeCell ref="B3:B7"/>
  </mergeCells>
  <printOptions horizontalCentered="1" verticalCentered="1"/>
  <pageMargins left="0.75" right="0.75" top="0.5" bottom="0.5" header="0.5" footer="0.5"/>
  <pageSetup orientation="portrait" r:id="rId1"/>
  <headerFooter alignWithMargins="0">
    <oddFooter>&amp;C33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rightToLeft="1" workbookViewId="0">
      <selection activeCell="L17" sqref="L17"/>
    </sheetView>
  </sheetViews>
  <sheetFormatPr defaultRowHeight="12.75"/>
  <cols>
    <col min="1" max="1" width="9.140625" customWidth="1"/>
    <col min="2" max="2" width="7.140625" customWidth="1"/>
    <col min="3" max="3" width="8.140625" customWidth="1"/>
    <col min="4" max="4" width="8.28515625" customWidth="1"/>
    <col min="5" max="5" width="8.85546875" customWidth="1"/>
    <col min="6" max="6" width="8.42578125" customWidth="1"/>
    <col min="7" max="7" width="9.42578125" customWidth="1"/>
    <col min="8" max="8" width="10" customWidth="1"/>
    <col min="9" max="9" width="9.140625" customWidth="1"/>
    <col min="10" max="10" width="9.7109375" customWidth="1"/>
  </cols>
  <sheetData>
    <row r="1" spans="1:12" ht="15">
      <c r="A1" s="522" t="s">
        <v>291</v>
      </c>
      <c r="B1" s="522"/>
      <c r="C1" s="522"/>
      <c r="D1" s="522"/>
      <c r="E1" s="522"/>
      <c r="F1" s="522"/>
      <c r="G1" s="522"/>
      <c r="H1" s="522"/>
      <c r="I1" s="522"/>
      <c r="J1" s="522"/>
      <c r="L1" s="52"/>
    </row>
    <row r="2" spans="1:12" ht="15">
      <c r="A2" s="367" t="s">
        <v>324</v>
      </c>
      <c r="B2" s="367"/>
      <c r="C2" s="367"/>
      <c r="D2" s="367"/>
      <c r="E2" s="367"/>
      <c r="F2" s="367"/>
      <c r="G2" s="367"/>
      <c r="H2" s="367"/>
      <c r="I2" s="367"/>
      <c r="J2" s="367"/>
      <c r="L2" s="52"/>
    </row>
    <row r="3" spans="1:12" ht="18" customHeight="1">
      <c r="A3" s="353" t="s">
        <v>32</v>
      </c>
      <c r="B3" s="381" t="s">
        <v>289</v>
      </c>
      <c r="C3" s="533" t="s">
        <v>110</v>
      </c>
      <c r="D3" s="533" t="s">
        <v>111</v>
      </c>
      <c r="E3" s="533" t="s">
        <v>112</v>
      </c>
      <c r="F3" s="539" t="s">
        <v>113</v>
      </c>
      <c r="G3" s="530" t="s">
        <v>186</v>
      </c>
      <c r="H3" s="530" t="s">
        <v>187</v>
      </c>
      <c r="I3" s="523" t="s">
        <v>108</v>
      </c>
      <c r="J3" s="526" t="s">
        <v>109</v>
      </c>
      <c r="L3" s="52"/>
    </row>
    <row r="4" spans="1:12">
      <c r="A4" s="368"/>
      <c r="B4" s="382"/>
      <c r="C4" s="533"/>
      <c r="D4" s="533"/>
      <c r="E4" s="533"/>
      <c r="F4" s="540"/>
      <c r="G4" s="531"/>
      <c r="H4" s="531"/>
      <c r="I4" s="524"/>
      <c r="J4" s="527"/>
      <c r="L4" s="52"/>
    </row>
    <row r="5" spans="1:12" ht="19.5" customHeight="1">
      <c r="A5" s="368"/>
      <c r="B5" s="382"/>
      <c r="C5" s="533"/>
      <c r="D5" s="533"/>
      <c r="E5" s="533"/>
      <c r="F5" s="289" t="s">
        <v>114</v>
      </c>
      <c r="G5" s="531"/>
      <c r="H5" s="531"/>
      <c r="I5" s="524"/>
      <c r="J5" s="528" t="s">
        <v>188</v>
      </c>
      <c r="L5" s="52"/>
    </row>
    <row r="6" spans="1:12" ht="28.5" customHeight="1">
      <c r="A6" s="368"/>
      <c r="B6" s="382"/>
      <c r="C6" s="533"/>
      <c r="D6" s="533"/>
      <c r="E6" s="533"/>
      <c r="F6" s="289" t="s">
        <v>115</v>
      </c>
      <c r="G6" s="532"/>
      <c r="H6" s="532"/>
      <c r="I6" s="525"/>
      <c r="J6" s="529"/>
      <c r="L6" s="52"/>
    </row>
    <row r="7" spans="1:12" ht="18" customHeight="1">
      <c r="A7" s="354"/>
      <c r="B7" s="534"/>
      <c r="C7" s="287">
        <v>1</v>
      </c>
      <c r="D7" s="287">
        <v>2</v>
      </c>
      <c r="E7" s="287">
        <v>3</v>
      </c>
      <c r="F7" s="287">
        <v>4</v>
      </c>
      <c r="G7" s="288">
        <v>5</v>
      </c>
      <c r="H7" s="288">
        <v>6</v>
      </c>
      <c r="I7" s="287">
        <v>7</v>
      </c>
      <c r="J7" s="286">
        <v>8</v>
      </c>
      <c r="L7" s="52"/>
    </row>
    <row r="8" spans="1:12" s="80" customFormat="1" ht="18" customHeight="1">
      <c r="A8" s="535" t="s">
        <v>12</v>
      </c>
      <c r="B8" s="195" t="s">
        <v>116</v>
      </c>
      <c r="C8" s="174">
        <v>535800</v>
      </c>
      <c r="D8" s="174">
        <v>405600</v>
      </c>
      <c r="E8" s="174">
        <v>1529900</v>
      </c>
      <c r="F8" s="174">
        <v>1775</v>
      </c>
      <c r="G8" s="174">
        <v>1250</v>
      </c>
      <c r="H8" s="174">
        <v>2188</v>
      </c>
      <c r="I8" s="174">
        <v>0</v>
      </c>
      <c r="J8" s="179">
        <v>1529900</v>
      </c>
      <c r="L8" s="196"/>
    </row>
    <row r="9" spans="1:12" s="80" customFormat="1" ht="18" customHeight="1">
      <c r="A9" s="535"/>
      <c r="B9" s="195" t="s">
        <v>117</v>
      </c>
      <c r="C9" s="174">
        <v>30000</v>
      </c>
      <c r="D9" s="174">
        <v>3000</v>
      </c>
      <c r="E9" s="174">
        <v>10500</v>
      </c>
      <c r="F9" s="174">
        <v>1750</v>
      </c>
      <c r="G9" s="174">
        <v>750</v>
      </c>
      <c r="H9" s="174">
        <v>2500</v>
      </c>
      <c r="I9" s="174">
        <v>0</v>
      </c>
      <c r="J9" s="179">
        <v>10500</v>
      </c>
      <c r="L9" s="196"/>
    </row>
    <row r="10" spans="1:12" s="80" customFormat="1" ht="18" customHeight="1">
      <c r="A10" s="535"/>
      <c r="B10" s="195" t="s">
        <v>118</v>
      </c>
      <c r="C10" s="174">
        <v>100000</v>
      </c>
      <c r="D10" s="174">
        <v>86000</v>
      </c>
      <c r="E10" s="174">
        <v>232000</v>
      </c>
      <c r="F10" s="174">
        <v>1563</v>
      </c>
      <c r="G10" s="174">
        <v>1250</v>
      </c>
      <c r="H10" s="174">
        <v>1775</v>
      </c>
      <c r="I10" s="174">
        <v>0</v>
      </c>
      <c r="J10" s="179">
        <v>232000</v>
      </c>
      <c r="L10" s="196"/>
    </row>
    <row r="11" spans="1:12" s="80" customFormat="1" ht="18" customHeight="1">
      <c r="A11" s="535"/>
      <c r="B11" s="195" t="s">
        <v>119</v>
      </c>
      <c r="C11" s="174">
        <v>0</v>
      </c>
      <c r="D11" s="174">
        <v>0</v>
      </c>
      <c r="E11" s="174">
        <v>0</v>
      </c>
      <c r="F11" s="174">
        <v>0</v>
      </c>
      <c r="G11" s="174">
        <v>0</v>
      </c>
      <c r="H11" s="174">
        <v>0</v>
      </c>
      <c r="I11" s="174">
        <v>0</v>
      </c>
      <c r="J11" s="179">
        <v>0</v>
      </c>
      <c r="L11" s="196"/>
    </row>
    <row r="12" spans="1:12" s="80" customFormat="1" ht="18" customHeight="1">
      <c r="A12" s="535"/>
      <c r="B12" s="195" t="s">
        <v>21</v>
      </c>
      <c r="C12" s="174">
        <f>SUM(C8:C11)</f>
        <v>665800</v>
      </c>
      <c r="D12" s="174">
        <f>SUM(D8:D11)</f>
        <v>494600</v>
      </c>
      <c r="E12" s="174">
        <f>SUM(E8:E11)</f>
        <v>1772400</v>
      </c>
      <c r="F12" s="174">
        <v>1674</v>
      </c>
      <c r="G12" s="174">
        <v>1221</v>
      </c>
      <c r="H12" s="174">
        <v>2012</v>
      </c>
      <c r="I12" s="174">
        <v>0</v>
      </c>
      <c r="J12" s="179">
        <f>SUM(J8:J11)</f>
        <v>1772400</v>
      </c>
      <c r="L12" s="196"/>
    </row>
    <row r="13" spans="1:12" s="80" customFormat="1" ht="18.75" customHeight="1">
      <c r="A13" s="535" t="s">
        <v>13</v>
      </c>
      <c r="B13" s="195" t="s">
        <v>116</v>
      </c>
      <c r="C13" s="174">
        <v>2984350</v>
      </c>
      <c r="D13" s="174">
        <v>2974750</v>
      </c>
      <c r="E13" s="174">
        <v>8204975</v>
      </c>
      <c r="F13" s="174">
        <v>1598</v>
      </c>
      <c r="G13" s="174">
        <v>927</v>
      </c>
      <c r="H13" s="174">
        <v>2540</v>
      </c>
      <c r="I13" s="174">
        <v>21533</v>
      </c>
      <c r="J13" s="179">
        <f>E13+I13</f>
        <v>8226508</v>
      </c>
      <c r="L13" s="196"/>
    </row>
    <row r="14" spans="1:12" s="80" customFormat="1" ht="18.75" customHeight="1">
      <c r="A14" s="535"/>
      <c r="B14" s="195" t="s">
        <v>117</v>
      </c>
      <c r="C14" s="174">
        <v>1498800</v>
      </c>
      <c r="D14" s="174">
        <v>1498800</v>
      </c>
      <c r="E14" s="174">
        <v>4434538</v>
      </c>
      <c r="F14" s="174">
        <v>1573</v>
      </c>
      <c r="G14" s="174">
        <v>1046</v>
      </c>
      <c r="H14" s="174">
        <v>2769</v>
      </c>
      <c r="I14" s="174">
        <v>0</v>
      </c>
      <c r="J14" s="179">
        <v>4434538</v>
      </c>
      <c r="L14" s="196"/>
    </row>
    <row r="15" spans="1:12" s="80" customFormat="1" ht="18.75" customHeight="1">
      <c r="A15" s="535"/>
      <c r="B15" s="195" t="s">
        <v>118</v>
      </c>
      <c r="C15" s="174">
        <v>2299463</v>
      </c>
      <c r="D15" s="174">
        <v>2294213</v>
      </c>
      <c r="E15" s="174">
        <v>6768082</v>
      </c>
      <c r="F15" s="174">
        <v>1881</v>
      </c>
      <c r="G15" s="174">
        <v>1079</v>
      </c>
      <c r="H15" s="174">
        <v>2631</v>
      </c>
      <c r="I15" s="174">
        <v>0</v>
      </c>
      <c r="J15" s="179">
        <v>6768082</v>
      </c>
      <c r="L15" s="196"/>
    </row>
    <row r="16" spans="1:12" s="80" customFormat="1" ht="18.75" customHeight="1">
      <c r="A16" s="535"/>
      <c r="B16" s="195" t="s">
        <v>119</v>
      </c>
      <c r="C16" s="174">
        <v>2596375</v>
      </c>
      <c r="D16" s="174">
        <v>2580875</v>
      </c>
      <c r="E16" s="174">
        <v>7549319</v>
      </c>
      <c r="F16" s="174">
        <v>1620</v>
      </c>
      <c r="G16" s="174">
        <v>962</v>
      </c>
      <c r="H16" s="174">
        <v>2646</v>
      </c>
      <c r="I16" s="174">
        <v>267</v>
      </c>
      <c r="J16" s="179">
        <f>E16+I16</f>
        <v>7549586</v>
      </c>
      <c r="L16" s="196"/>
    </row>
    <row r="17" spans="1:12" s="80" customFormat="1" ht="18.75" customHeight="1">
      <c r="A17" s="535"/>
      <c r="B17" s="195" t="s">
        <v>21</v>
      </c>
      <c r="C17" s="174">
        <f>SUM(C13:C16)</f>
        <v>9378988</v>
      </c>
      <c r="D17" s="174">
        <f>SUM(D13:D16)</f>
        <v>9348638</v>
      </c>
      <c r="E17" s="174">
        <f>SUM(E13:E16)</f>
        <v>26956914</v>
      </c>
      <c r="F17" s="174">
        <v>1662</v>
      </c>
      <c r="G17" s="174">
        <v>981</v>
      </c>
      <c r="H17" s="174">
        <v>2612</v>
      </c>
      <c r="I17" s="174">
        <f>SUM(I13:I16)</f>
        <v>21800</v>
      </c>
      <c r="J17" s="179">
        <f>SUM(J13:J16)</f>
        <v>26978714</v>
      </c>
      <c r="L17" s="196"/>
    </row>
    <row r="18" spans="1:12" s="80" customFormat="1" ht="18.75" customHeight="1">
      <c r="A18" s="541" t="s">
        <v>14</v>
      </c>
      <c r="B18" s="195" t="s">
        <v>116</v>
      </c>
      <c r="C18" s="174">
        <v>273292</v>
      </c>
      <c r="D18" s="174">
        <v>273292</v>
      </c>
      <c r="E18" s="174">
        <v>1054180</v>
      </c>
      <c r="F18" s="324">
        <v>2288.9600310438495</v>
      </c>
      <c r="G18" s="325">
        <v>1616.8800931315484</v>
      </c>
      <c r="H18" s="325">
        <v>3038.9600310438491</v>
      </c>
      <c r="I18" s="174">
        <v>0</v>
      </c>
      <c r="J18" s="179">
        <v>1054180</v>
      </c>
      <c r="L18" s="196"/>
    </row>
    <row r="19" spans="1:12" s="80" customFormat="1" ht="18.75" customHeight="1">
      <c r="A19" s="541"/>
      <c r="B19" s="195" t="s">
        <v>117</v>
      </c>
      <c r="C19" s="174">
        <v>0</v>
      </c>
      <c r="D19" s="174">
        <v>0</v>
      </c>
      <c r="E19" s="174">
        <v>0</v>
      </c>
      <c r="F19" s="326">
        <v>0</v>
      </c>
      <c r="G19" s="327">
        <v>0</v>
      </c>
      <c r="H19" s="325">
        <v>0</v>
      </c>
      <c r="I19" s="174">
        <v>0</v>
      </c>
      <c r="J19" s="179">
        <v>0</v>
      </c>
      <c r="L19" s="196"/>
    </row>
    <row r="20" spans="1:12" s="80" customFormat="1" ht="18.75" customHeight="1">
      <c r="A20" s="541"/>
      <c r="B20" s="195" t="s">
        <v>118</v>
      </c>
      <c r="C20" s="174">
        <v>4645415</v>
      </c>
      <c r="D20" s="174">
        <v>4645415</v>
      </c>
      <c r="E20" s="174">
        <v>17091831</v>
      </c>
      <c r="F20" s="324">
        <v>2371.8390804597702</v>
      </c>
      <c r="G20" s="325">
        <v>1701.1494252873565</v>
      </c>
      <c r="H20" s="325">
        <v>3171.8390804597698</v>
      </c>
      <c r="I20" s="174">
        <v>0</v>
      </c>
      <c r="J20" s="179">
        <v>17091831</v>
      </c>
      <c r="L20" s="196"/>
    </row>
    <row r="21" spans="1:12" s="80" customFormat="1" ht="18.75" customHeight="1">
      <c r="A21" s="541"/>
      <c r="B21" s="195" t="s">
        <v>119</v>
      </c>
      <c r="C21" s="174">
        <v>0</v>
      </c>
      <c r="D21" s="174">
        <v>0</v>
      </c>
      <c r="E21" s="174">
        <v>0</v>
      </c>
      <c r="F21" s="326"/>
      <c r="G21" s="327"/>
      <c r="H21" s="325"/>
      <c r="I21" s="174">
        <v>0</v>
      </c>
      <c r="J21" s="179">
        <v>0</v>
      </c>
      <c r="L21" s="196"/>
    </row>
    <row r="22" spans="1:12" s="80" customFormat="1" ht="18.75" customHeight="1">
      <c r="A22" s="541"/>
      <c r="B22" s="195" t="s">
        <v>21</v>
      </c>
      <c r="C22" s="174">
        <f>SUM(C18:C21)</f>
        <v>4918707</v>
      </c>
      <c r="D22" s="174">
        <f>SUM(D18:D21)</f>
        <v>4918707</v>
      </c>
      <c r="E22" s="174">
        <f>SUM(E18:E21)</f>
        <v>18146011</v>
      </c>
      <c r="F22" s="324">
        <v>2366.1460915551147</v>
      </c>
      <c r="G22" s="325">
        <v>1695.3609374083728</v>
      </c>
      <c r="H22" s="325">
        <v>3162.7115752661525</v>
      </c>
      <c r="I22" s="174">
        <v>0</v>
      </c>
      <c r="J22" s="179">
        <f>SUM(J18:J21)</f>
        <v>18146011</v>
      </c>
      <c r="L22" s="196"/>
    </row>
    <row r="23" spans="1:12" s="80" customFormat="1" ht="18.75" customHeight="1">
      <c r="A23" s="541" t="s">
        <v>15</v>
      </c>
      <c r="B23" s="195" t="s">
        <v>116</v>
      </c>
      <c r="C23" s="174">
        <v>0</v>
      </c>
      <c r="D23" s="174">
        <v>0</v>
      </c>
      <c r="E23" s="174">
        <v>0</v>
      </c>
      <c r="F23" s="174">
        <v>0</v>
      </c>
      <c r="G23" s="174">
        <v>0</v>
      </c>
      <c r="H23" s="174">
        <v>0</v>
      </c>
      <c r="I23" s="174">
        <v>0</v>
      </c>
      <c r="J23" s="179">
        <v>0</v>
      </c>
      <c r="L23" s="196"/>
    </row>
    <row r="24" spans="1:12" s="80" customFormat="1" ht="18.75" customHeight="1">
      <c r="A24" s="541"/>
      <c r="B24" s="195" t="s">
        <v>117</v>
      </c>
      <c r="C24" s="174">
        <v>0</v>
      </c>
      <c r="D24" s="174">
        <v>0</v>
      </c>
      <c r="E24" s="174">
        <v>0</v>
      </c>
      <c r="F24" s="174">
        <v>0</v>
      </c>
      <c r="G24" s="174">
        <v>0</v>
      </c>
      <c r="H24" s="174">
        <v>0</v>
      </c>
      <c r="I24" s="174">
        <v>0</v>
      </c>
      <c r="J24" s="179">
        <v>0</v>
      </c>
      <c r="L24" s="196"/>
    </row>
    <row r="25" spans="1:12" s="80" customFormat="1" ht="18.75" customHeight="1">
      <c r="A25" s="541"/>
      <c r="B25" s="195" t="s">
        <v>118</v>
      </c>
      <c r="C25" s="174">
        <v>245550</v>
      </c>
      <c r="D25" s="174">
        <v>196350</v>
      </c>
      <c r="E25" s="174">
        <v>591435</v>
      </c>
      <c r="F25" s="174">
        <v>2225</v>
      </c>
      <c r="G25" s="174">
        <v>1825</v>
      </c>
      <c r="H25" s="174">
        <v>1279</v>
      </c>
      <c r="I25" s="174">
        <v>0</v>
      </c>
      <c r="J25" s="179">
        <v>591435</v>
      </c>
      <c r="L25" s="196"/>
    </row>
    <row r="26" spans="1:12" s="80" customFormat="1" ht="18.75" customHeight="1">
      <c r="A26" s="541"/>
      <c r="B26" s="195" t="s">
        <v>119</v>
      </c>
      <c r="C26" s="174">
        <v>0</v>
      </c>
      <c r="D26" s="174">
        <v>0</v>
      </c>
      <c r="E26" s="174">
        <v>0</v>
      </c>
      <c r="F26" s="174">
        <v>0</v>
      </c>
      <c r="G26" s="174">
        <v>0</v>
      </c>
      <c r="H26" s="174">
        <v>0</v>
      </c>
      <c r="I26" s="174">
        <v>0</v>
      </c>
      <c r="J26" s="179">
        <v>0</v>
      </c>
      <c r="L26" s="196"/>
    </row>
    <row r="27" spans="1:12" s="80" customFormat="1" ht="18.75" customHeight="1">
      <c r="A27" s="541"/>
      <c r="B27" s="195" t="s">
        <v>21</v>
      </c>
      <c r="C27" s="174">
        <v>245550</v>
      </c>
      <c r="D27" s="174">
        <v>196350</v>
      </c>
      <c r="E27" s="174">
        <f>SUM(E25:E26)</f>
        <v>591435</v>
      </c>
      <c r="F27" s="174">
        <v>2225</v>
      </c>
      <c r="G27" s="174">
        <v>1825</v>
      </c>
      <c r="H27" s="174">
        <v>1279</v>
      </c>
      <c r="I27" s="174">
        <v>0</v>
      </c>
      <c r="J27" s="179">
        <f>SUM(J25:J26)</f>
        <v>591435</v>
      </c>
      <c r="L27" s="231"/>
    </row>
    <row r="28" spans="1:12" s="80" customFormat="1" ht="18.75" customHeight="1">
      <c r="A28" s="541" t="s">
        <v>170</v>
      </c>
      <c r="B28" s="195" t="s">
        <v>116</v>
      </c>
      <c r="C28" s="174">
        <v>477700</v>
      </c>
      <c r="D28" s="174">
        <v>477700</v>
      </c>
      <c r="E28" s="174">
        <v>1547025</v>
      </c>
      <c r="F28" s="174">
        <v>2026</v>
      </c>
      <c r="G28" s="174">
        <v>1511</v>
      </c>
      <c r="H28" s="174">
        <v>1087</v>
      </c>
      <c r="I28" s="174">
        <v>50000</v>
      </c>
      <c r="J28" s="179">
        <f>E28+I28</f>
        <v>1597025</v>
      </c>
      <c r="L28" s="196"/>
    </row>
    <row r="29" spans="1:12" s="80" customFormat="1" ht="18.75" customHeight="1">
      <c r="A29" s="541"/>
      <c r="B29" s="195" t="s">
        <v>117</v>
      </c>
      <c r="C29" s="174">
        <v>0</v>
      </c>
      <c r="D29" s="174">
        <v>0</v>
      </c>
      <c r="E29" s="174">
        <v>0</v>
      </c>
      <c r="F29" s="174">
        <v>0</v>
      </c>
      <c r="G29" s="174">
        <v>0</v>
      </c>
      <c r="H29" s="174">
        <v>0</v>
      </c>
      <c r="I29" s="174">
        <v>0</v>
      </c>
      <c r="J29" s="179">
        <v>0</v>
      </c>
      <c r="L29" s="196"/>
    </row>
    <row r="30" spans="1:12" s="80" customFormat="1" ht="18.75" customHeight="1">
      <c r="A30" s="541"/>
      <c r="B30" s="195" t="s">
        <v>118</v>
      </c>
      <c r="C30" s="174">
        <v>0</v>
      </c>
      <c r="D30" s="174">
        <v>0</v>
      </c>
      <c r="E30" s="174">
        <v>0</v>
      </c>
      <c r="F30" s="174">
        <v>0</v>
      </c>
      <c r="G30" s="174">
        <v>0</v>
      </c>
      <c r="H30" s="174">
        <v>0</v>
      </c>
      <c r="I30" s="174">
        <v>0</v>
      </c>
      <c r="J30" s="179">
        <v>0</v>
      </c>
      <c r="L30" s="196"/>
    </row>
    <row r="31" spans="1:12" s="80" customFormat="1" ht="18.75" customHeight="1">
      <c r="A31" s="541"/>
      <c r="B31" s="195" t="s">
        <v>119</v>
      </c>
      <c r="C31" s="174">
        <v>0</v>
      </c>
      <c r="D31" s="174">
        <v>0</v>
      </c>
      <c r="E31" s="174">
        <v>0</v>
      </c>
      <c r="F31" s="174">
        <v>0</v>
      </c>
      <c r="G31" s="174">
        <v>0</v>
      </c>
      <c r="H31" s="174">
        <v>0</v>
      </c>
      <c r="I31" s="174">
        <v>0</v>
      </c>
      <c r="J31" s="179">
        <v>0</v>
      </c>
      <c r="L31" s="196"/>
    </row>
    <row r="32" spans="1:12" s="80" customFormat="1" ht="18.75" customHeight="1">
      <c r="A32" s="541"/>
      <c r="B32" s="195" t="s">
        <v>21</v>
      </c>
      <c r="C32" s="174">
        <v>477700</v>
      </c>
      <c r="D32" s="174">
        <v>477700.00000000006</v>
      </c>
      <c r="E32" s="174">
        <v>1547025</v>
      </c>
      <c r="F32" s="174">
        <v>2026</v>
      </c>
      <c r="G32" s="174">
        <v>1511</v>
      </c>
      <c r="H32" s="174">
        <v>1087</v>
      </c>
      <c r="I32" s="174">
        <v>50000</v>
      </c>
      <c r="J32" s="179">
        <f>SUM(J28:J31)</f>
        <v>1597025</v>
      </c>
      <c r="L32" s="196"/>
    </row>
    <row r="33" spans="1:12" s="80" customFormat="1" ht="18.75" customHeight="1">
      <c r="A33" s="541" t="s">
        <v>40</v>
      </c>
      <c r="B33" s="232" t="s">
        <v>116</v>
      </c>
      <c r="C33" s="174">
        <v>127625</v>
      </c>
      <c r="D33" s="174">
        <v>122500</v>
      </c>
      <c r="E33" s="174">
        <v>386250</v>
      </c>
      <c r="F33" s="174">
        <v>1750</v>
      </c>
      <c r="G33" s="174">
        <v>1438</v>
      </c>
      <c r="H33" s="174">
        <v>1188</v>
      </c>
      <c r="I33" s="174">
        <v>47000</v>
      </c>
      <c r="J33" s="179">
        <f>E33+I33</f>
        <v>433250</v>
      </c>
      <c r="L33" s="322"/>
    </row>
    <row r="34" spans="1:12" s="80" customFormat="1" ht="18.75" customHeight="1">
      <c r="A34" s="541"/>
      <c r="B34" s="232" t="s">
        <v>117</v>
      </c>
      <c r="C34" s="174">
        <v>0</v>
      </c>
      <c r="D34" s="174">
        <v>0</v>
      </c>
      <c r="E34" s="174">
        <v>0</v>
      </c>
      <c r="F34" s="174">
        <v>0</v>
      </c>
      <c r="G34" s="174">
        <v>0</v>
      </c>
      <c r="H34" s="174">
        <v>0</v>
      </c>
      <c r="I34" s="174">
        <v>0</v>
      </c>
      <c r="J34" s="179">
        <v>0</v>
      </c>
      <c r="L34" s="322"/>
    </row>
    <row r="35" spans="1:12" s="80" customFormat="1" ht="18.75" customHeight="1">
      <c r="A35" s="541"/>
      <c r="B35" s="232" t="s">
        <v>118</v>
      </c>
      <c r="C35" s="174">
        <v>36300</v>
      </c>
      <c r="D35" s="174">
        <v>31800</v>
      </c>
      <c r="E35" s="174">
        <v>99850</v>
      </c>
      <c r="F35" s="174">
        <v>2250</v>
      </c>
      <c r="G35" s="174">
        <v>1833</v>
      </c>
      <c r="H35" s="174">
        <v>1333</v>
      </c>
      <c r="I35" s="174">
        <v>0</v>
      </c>
      <c r="J35" s="179">
        <v>99850</v>
      </c>
      <c r="L35" s="322"/>
    </row>
    <row r="36" spans="1:12" s="80" customFormat="1" ht="18.75" customHeight="1">
      <c r="A36" s="541"/>
      <c r="B36" s="232" t="s">
        <v>119</v>
      </c>
      <c r="C36" s="174">
        <v>0</v>
      </c>
      <c r="D36" s="174">
        <v>0</v>
      </c>
      <c r="E36" s="174">
        <v>0</v>
      </c>
      <c r="F36" s="174">
        <v>0</v>
      </c>
      <c r="G36" s="174">
        <v>0</v>
      </c>
      <c r="H36" s="174">
        <v>0</v>
      </c>
      <c r="I36" s="174">
        <v>0</v>
      </c>
      <c r="J36" s="179">
        <v>0</v>
      </c>
      <c r="L36" s="322"/>
    </row>
    <row r="37" spans="1:12" s="80" customFormat="1" ht="18.75" customHeight="1">
      <c r="A37" s="541"/>
      <c r="B37" s="232" t="s">
        <v>21</v>
      </c>
      <c r="C37" s="174">
        <f>SUM(C33:C36)</f>
        <v>163925</v>
      </c>
      <c r="D37" s="174">
        <f>SUM(D33:D36)</f>
        <v>154300</v>
      </c>
      <c r="E37" s="174">
        <f>SUM(E33:E36)</f>
        <v>486100</v>
      </c>
      <c r="F37" s="174">
        <v>1964</v>
      </c>
      <c r="G37" s="174">
        <v>1607</v>
      </c>
      <c r="H37" s="174">
        <v>1250</v>
      </c>
      <c r="I37" s="174">
        <v>47000</v>
      </c>
      <c r="J37" s="179">
        <f>SUM(J33:J36)</f>
        <v>533100</v>
      </c>
    </row>
    <row r="38" spans="1:12" s="80" customFormat="1" ht="18.75" customHeight="1">
      <c r="A38" s="234"/>
      <c r="C38" s="235"/>
      <c r="D38" s="235"/>
      <c r="E38" s="235"/>
      <c r="F38" s="235"/>
      <c r="G38" s="235"/>
      <c r="H38" s="235"/>
      <c r="I38" s="235"/>
      <c r="J38" s="235"/>
      <c r="L38" s="196"/>
    </row>
    <row r="39" spans="1:12" s="80" customFormat="1" ht="18.75" customHeight="1">
      <c r="E39" s="322"/>
      <c r="L39" s="196"/>
    </row>
    <row r="40" spans="1:12" s="80" customFormat="1" ht="18.75" customHeight="1">
      <c r="L40" s="196"/>
    </row>
    <row r="41" spans="1:12" s="80" customFormat="1">
      <c r="L41" s="196"/>
    </row>
    <row r="42" spans="1:12" s="80" customFormat="1">
      <c r="H42" s="322"/>
      <c r="L42" s="196"/>
    </row>
    <row r="43" spans="1:12" s="80" customFormat="1">
      <c r="L43" s="196"/>
    </row>
    <row r="44" spans="1:12" s="80" customFormat="1">
      <c r="L44" s="196"/>
    </row>
    <row r="45" spans="1:12" s="80" customFormat="1">
      <c r="L45" s="196"/>
    </row>
    <row r="46" spans="1:12" s="80" customFormat="1">
      <c r="L46" s="196"/>
    </row>
    <row r="47" spans="1:12" s="80" customFormat="1">
      <c r="L47" s="196"/>
    </row>
    <row r="48" spans="1:12" s="80" customFormat="1">
      <c r="L48" s="196"/>
    </row>
    <row r="49" spans="12:12" s="80" customFormat="1">
      <c r="L49" s="196"/>
    </row>
    <row r="50" spans="12:12">
      <c r="L50" s="52"/>
    </row>
    <row r="51" spans="12:12">
      <c r="L51" s="52"/>
    </row>
    <row r="52" spans="12:12">
      <c r="L52" s="52"/>
    </row>
    <row r="53" spans="12:12">
      <c r="L53" s="52"/>
    </row>
    <row r="54" spans="12:12">
      <c r="L54" s="52"/>
    </row>
    <row r="55" spans="12:12">
      <c r="L55" s="52"/>
    </row>
    <row r="56" spans="12:12">
      <c r="L56" s="52"/>
    </row>
    <row r="57" spans="12:12">
      <c r="L57" s="52"/>
    </row>
    <row r="58" spans="12:12">
      <c r="L58" s="52"/>
    </row>
    <row r="59" spans="12:12">
      <c r="L59" s="52"/>
    </row>
    <row r="60" spans="12:12">
      <c r="L60" s="52"/>
    </row>
    <row r="61" spans="12:12">
      <c r="L61" s="52"/>
    </row>
    <row r="62" spans="12:12">
      <c r="L62" s="52"/>
    </row>
    <row r="63" spans="12:12">
      <c r="L63" s="52"/>
    </row>
    <row r="64" spans="12:12">
      <c r="L64" s="52"/>
    </row>
    <row r="65" spans="12:12">
      <c r="L65" s="52"/>
    </row>
  </sheetData>
  <mergeCells count="19">
    <mergeCell ref="A33:A37"/>
    <mergeCell ref="H3:H6"/>
    <mergeCell ref="A8:A12"/>
    <mergeCell ref="A13:A17"/>
    <mergeCell ref="A18:A22"/>
    <mergeCell ref="A23:A27"/>
    <mergeCell ref="A28:A32"/>
    <mergeCell ref="A1:J1"/>
    <mergeCell ref="A2:J2"/>
    <mergeCell ref="A3:A7"/>
    <mergeCell ref="B3:B7"/>
    <mergeCell ref="C3:C6"/>
    <mergeCell ref="D3:D6"/>
    <mergeCell ref="E3:E6"/>
    <mergeCell ref="F3:F4"/>
    <mergeCell ref="G3:G6"/>
    <mergeCell ref="I3:I6"/>
    <mergeCell ref="J3:J4"/>
    <mergeCell ref="J5:J6"/>
  </mergeCells>
  <printOptions horizontalCentered="1" verticalCentered="1"/>
  <pageMargins left="0.7" right="0.7" top="0.75" bottom="0.75" header="0.3" footer="0.3"/>
  <pageSetup paperSize="9" orientation="portrait" verticalDpi="1200" r:id="rId1"/>
  <headerFooter>
    <oddFooter>&amp;C34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33"/>
  <sheetViews>
    <sheetView rightToLeft="1" workbookViewId="0">
      <selection sqref="A1:J27"/>
    </sheetView>
  </sheetViews>
  <sheetFormatPr defaultRowHeight="12.75"/>
  <cols>
    <col min="1" max="1" width="8.85546875" customWidth="1"/>
    <col min="2" max="2" width="7.28515625" customWidth="1"/>
    <col min="3" max="4" width="9.42578125" customWidth="1"/>
    <col min="5" max="5" width="10" style="80" customWidth="1"/>
    <col min="6" max="6" width="8" style="80" customWidth="1"/>
    <col min="7" max="8" width="9.140625" style="80" customWidth="1"/>
    <col min="9" max="9" width="8.5703125" style="80" customWidth="1"/>
    <col min="10" max="10" width="10.140625" style="182" customWidth="1"/>
    <col min="11" max="11" width="9.140625" customWidth="1"/>
    <col min="12" max="12" width="9" style="80" customWidth="1"/>
    <col min="13" max="13" width="9.85546875" style="80" customWidth="1"/>
    <col min="14" max="14" width="10" bestFit="1" customWidth="1"/>
  </cols>
  <sheetData>
    <row r="1" spans="1:13" ht="15">
      <c r="A1" s="522" t="s">
        <v>291</v>
      </c>
      <c r="B1" s="522"/>
      <c r="C1" s="522"/>
      <c r="D1" s="522"/>
      <c r="E1" s="522"/>
      <c r="F1" s="522"/>
      <c r="G1" s="522"/>
      <c r="H1" s="522"/>
      <c r="I1" s="522"/>
      <c r="J1" s="522"/>
    </row>
    <row r="2" spans="1:13" ht="18.75" customHeight="1">
      <c r="A2" s="549" t="s">
        <v>324</v>
      </c>
      <c r="B2" s="549"/>
      <c r="C2" s="29"/>
      <c r="D2" s="20"/>
      <c r="E2" s="176"/>
      <c r="F2" s="176"/>
      <c r="G2" s="176"/>
      <c r="H2" s="176"/>
      <c r="I2" s="176"/>
      <c r="J2" s="177"/>
      <c r="K2" s="20"/>
      <c r="L2"/>
      <c r="M2"/>
    </row>
    <row r="3" spans="1:13" ht="9" customHeight="1">
      <c r="A3" s="353" t="s">
        <v>32</v>
      </c>
      <c r="B3" s="381" t="s">
        <v>289</v>
      </c>
      <c r="C3" s="533" t="s">
        <v>110</v>
      </c>
      <c r="D3" s="533" t="s">
        <v>157</v>
      </c>
      <c r="E3" s="546" t="s">
        <v>112</v>
      </c>
      <c r="F3" s="530" t="s">
        <v>113</v>
      </c>
      <c r="G3" s="547" t="s">
        <v>186</v>
      </c>
      <c r="H3" s="548" t="s">
        <v>187</v>
      </c>
      <c r="I3" s="530" t="s">
        <v>108</v>
      </c>
      <c r="J3" s="542" t="s">
        <v>109</v>
      </c>
      <c r="K3" s="20"/>
      <c r="L3"/>
      <c r="M3"/>
    </row>
    <row r="4" spans="1:13" ht="36" customHeight="1">
      <c r="A4" s="368"/>
      <c r="B4" s="382"/>
      <c r="C4" s="533"/>
      <c r="D4" s="533"/>
      <c r="E4" s="546"/>
      <c r="F4" s="531"/>
      <c r="G4" s="547"/>
      <c r="H4" s="548"/>
      <c r="I4" s="531"/>
      <c r="J4" s="543"/>
      <c r="K4" s="20"/>
      <c r="L4"/>
      <c r="M4"/>
    </row>
    <row r="5" spans="1:13" ht="16.5" customHeight="1">
      <c r="A5" s="368"/>
      <c r="B5" s="382"/>
      <c r="C5" s="533"/>
      <c r="D5" s="533"/>
      <c r="E5" s="546"/>
      <c r="F5" s="178" t="s">
        <v>114</v>
      </c>
      <c r="G5" s="547"/>
      <c r="H5" s="548"/>
      <c r="I5" s="531"/>
      <c r="J5" s="544" t="s">
        <v>188</v>
      </c>
      <c r="K5" s="20"/>
      <c r="L5"/>
      <c r="M5"/>
    </row>
    <row r="6" spans="1:13" ht="32.25" customHeight="1">
      <c r="A6" s="368"/>
      <c r="B6" s="382"/>
      <c r="C6" s="533"/>
      <c r="D6" s="533"/>
      <c r="E6" s="546"/>
      <c r="F6" s="283" t="s">
        <v>115</v>
      </c>
      <c r="G6" s="547"/>
      <c r="H6" s="548"/>
      <c r="I6" s="532"/>
      <c r="J6" s="545"/>
      <c r="K6" s="20"/>
    </row>
    <row r="7" spans="1:13" ht="14.25" customHeight="1">
      <c r="A7" s="354"/>
      <c r="B7" s="534"/>
      <c r="C7" s="284">
        <v>1</v>
      </c>
      <c r="D7" s="284">
        <v>2</v>
      </c>
      <c r="E7" s="290">
        <v>3</v>
      </c>
      <c r="F7" s="283">
        <v>4</v>
      </c>
      <c r="G7" s="290">
        <v>5</v>
      </c>
      <c r="H7" s="290">
        <v>6</v>
      </c>
      <c r="I7" s="290">
        <v>7</v>
      </c>
      <c r="J7" s="291">
        <v>8</v>
      </c>
      <c r="K7" s="20"/>
    </row>
    <row r="8" spans="1:13" s="80" customFormat="1" ht="18" customHeight="1">
      <c r="A8" s="541" t="s">
        <v>18</v>
      </c>
      <c r="B8" s="232" t="s">
        <v>116</v>
      </c>
      <c r="C8" s="174">
        <v>211200</v>
      </c>
      <c r="D8" s="174">
        <v>201900</v>
      </c>
      <c r="E8" s="174">
        <v>678112</v>
      </c>
      <c r="F8" s="174">
        <v>1471</v>
      </c>
      <c r="G8" s="174">
        <v>1106</v>
      </c>
      <c r="H8" s="174">
        <v>1781</v>
      </c>
      <c r="I8" s="174">
        <v>0</v>
      </c>
      <c r="J8" s="179">
        <v>678112</v>
      </c>
    </row>
    <row r="9" spans="1:13" s="80" customFormat="1" ht="18" customHeight="1">
      <c r="A9" s="541"/>
      <c r="B9" s="232" t="s">
        <v>117</v>
      </c>
      <c r="C9" s="174">
        <v>157900</v>
      </c>
      <c r="D9" s="174">
        <v>153000</v>
      </c>
      <c r="E9" s="174">
        <v>514500</v>
      </c>
      <c r="F9" s="174">
        <v>1323</v>
      </c>
      <c r="G9" s="174">
        <v>1055</v>
      </c>
      <c r="H9" s="174">
        <v>1541</v>
      </c>
      <c r="I9" s="174">
        <v>0</v>
      </c>
      <c r="J9" s="179">
        <v>514500</v>
      </c>
    </row>
    <row r="10" spans="1:13" s="80" customFormat="1" ht="18" customHeight="1">
      <c r="A10" s="541"/>
      <c r="B10" s="232" t="s">
        <v>118</v>
      </c>
      <c r="C10" s="174">
        <v>304285</v>
      </c>
      <c r="D10" s="174">
        <v>286525</v>
      </c>
      <c r="E10" s="174">
        <v>1025113</v>
      </c>
      <c r="F10" s="174">
        <v>1502</v>
      </c>
      <c r="G10" s="174">
        <v>1161</v>
      </c>
      <c r="H10" s="174">
        <v>1809</v>
      </c>
      <c r="I10" s="174">
        <v>0</v>
      </c>
      <c r="J10" s="179">
        <v>1025113</v>
      </c>
    </row>
    <row r="11" spans="1:13" s="80" customFormat="1" ht="18" customHeight="1">
      <c r="A11" s="541"/>
      <c r="B11" s="232" t="s">
        <v>119</v>
      </c>
      <c r="C11" s="174">
        <v>34000</v>
      </c>
      <c r="D11" s="174">
        <v>33050</v>
      </c>
      <c r="E11" s="174">
        <v>102200</v>
      </c>
      <c r="F11" s="174">
        <v>1417</v>
      </c>
      <c r="G11" s="174">
        <v>1083</v>
      </c>
      <c r="H11" s="174">
        <v>1500</v>
      </c>
      <c r="I11" s="174">
        <v>0</v>
      </c>
      <c r="J11" s="179">
        <v>102200</v>
      </c>
    </row>
    <row r="12" spans="1:13" s="80" customFormat="1" ht="18" customHeight="1">
      <c r="A12" s="541"/>
      <c r="B12" s="232" t="s">
        <v>21</v>
      </c>
      <c r="C12" s="174">
        <f>SUM(C8:C11)</f>
        <v>707385</v>
      </c>
      <c r="D12" s="174">
        <f>SUM(D8:D11)</f>
        <v>674475</v>
      </c>
      <c r="E12" s="174">
        <f>SUM(E8:E11)</f>
        <v>2319925</v>
      </c>
      <c r="F12" s="174">
        <v>1457</v>
      </c>
      <c r="G12" s="174">
        <v>1119</v>
      </c>
      <c r="H12" s="174">
        <v>1740</v>
      </c>
      <c r="I12" s="174">
        <v>0</v>
      </c>
      <c r="J12" s="179">
        <f>SUM(J8:J11)</f>
        <v>2319925</v>
      </c>
    </row>
    <row r="13" spans="1:13" s="80" customFormat="1" ht="18" customHeight="1">
      <c r="A13" s="541" t="s">
        <v>171</v>
      </c>
      <c r="B13" s="232" t="s">
        <v>116</v>
      </c>
      <c r="C13" s="174">
        <v>238350</v>
      </c>
      <c r="D13" s="174">
        <v>237900</v>
      </c>
      <c r="E13" s="174">
        <v>606650</v>
      </c>
      <c r="F13" s="174">
        <v>1944</v>
      </c>
      <c r="G13" s="174">
        <v>1531</v>
      </c>
      <c r="H13" s="174">
        <v>2075</v>
      </c>
      <c r="I13" s="174">
        <v>0</v>
      </c>
      <c r="J13" s="179">
        <v>606650</v>
      </c>
    </row>
    <row r="14" spans="1:13" s="80" customFormat="1" ht="18" customHeight="1">
      <c r="A14" s="541"/>
      <c r="B14" s="232" t="s">
        <v>117</v>
      </c>
      <c r="C14" s="174">
        <v>11200</v>
      </c>
      <c r="D14" s="174">
        <v>10950</v>
      </c>
      <c r="E14" s="174">
        <v>38325</v>
      </c>
      <c r="F14" s="174">
        <v>1167</v>
      </c>
      <c r="G14" s="174">
        <v>1400</v>
      </c>
      <c r="H14" s="174">
        <v>2500</v>
      </c>
      <c r="I14" s="174">
        <v>5000</v>
      </c>
      <c r="J14" s="179">
        <f>E14+I14</f>
        <v>43325</v>
      </c>
    </row>
    <row r="15" spans="1:13" s="80" customFormat="1" ht="18" customHeight="1">
      <c r="A15" s="541"/>
      <c r="B15" s="232" t="s">
        <v>118</v>
      </c>
      <c r="C15" s="174">
        <v>288100</v>
      </c>
      <c r="D15" s="174">
        <v>285460</v>
      </c>
      <c r="E15" s="174">
        <v>1048375</v>
      </c>
      <c r="F15" s="174">
        <v>1628</v>
      </c>
      <c r="G15" s="174">
        <v>1287</v>
      </c>
      <c r="H15" s="174">
        <v>2059</v>
      </c>
      <c r="I15" s="174">
        <v>2700</v>
      </c>
      <c r="J15" s="179">
        <f>E15+I15</f>
        <v>1051075</v>
      </c>
    </row>
    <row r="16" spans="1:13" s="80" customFormat="1" ht="18" customHeight="1">
      <c r="A16" s="541"/>
      <c r="B16" s="232" t="s">
        <v>119</v>
      </c>
      <c r="C16" s="174">
        <v>155790</v>
      </c>
      <c r="D16" s="174">
        <v>155350</v>
      </c>
      <c r="E16" s="174">
        <v>558800</v>
      </c>
      <c r="F16" s="174">
        <v>1695</v>
      </c>
      <c r="G16" s="174">
        <v>1410</v>
      </c>
      <c r="H16" s="174">
        <v>2125</v>
      </c>
      <c r="I16" s="174">
        <v>2000</v>
      </c>
      <c r="J16" s="179">
        <f t="shared" ref="J16" si="0">E16+I16</f>
        <v>560800</v>
      </c>
    </row>
    <row r="17" spans="1:14" s="80" customFormat="1" ht="18" customHeight="1">
      <c r="A17" s="541"/>
      <c r="B17" s="232" t="s">
        <v>21</v>
      </c>
      <c r="C17" s="174">
        <f>SUM(C13:C16)</f>
        <v>693440</v>
      </c>
      <c r="D17" s="174">
        <f>SUM(D13:D16)</f>
        <v>689660</v>
      </c>
      <c r="E17" s="174">
        <f>SUM(E13:E16)</f>
        <v>2252150</v>
      </c>
      <c r="F17" s="174">
        <v>1669</v>
      </c>
      <c r="G17" s="174">
        <v>1366</v>
      </c>
      <c r="H17" s="174">
        <v>2098</v>
      </c>
      <c r="I17" s="174">
        <f>SUM(I14:I16)</f>
        <v>9700</v>
      </c>
      <c r="J17" s="179">
        <f>SUM(J13:J16)</f>
        <v>2261850</v>
      </c>
    </row>
    <row r="18" spans="1:14" s="80" customFormat="1" ht="18" customHeight="1">
      <c r="A18" s="541" t="s">
        <v>20</v>
      </c>
      <c r="B18" s="232" t="s">
        <v>116</v>
      </c>
      <c r="C18" s="174">
        <v>799000</v>
      </c>
      <c r="D18" s="174">
        <v>799000</v>
      </c>
      <c r="E18" s="174">
        <v>2451000</v>
      </c>
      <c r="F18" s="174">
        <v>1500</v>
      </c>
      <c r="G18" s="174">
        <v>1067</v>
      </c>
      <c r="H18" s="174">
        <v>2117</v>
      </c>
      <c r="I18" s="174">
        <v>20000</v>
      </c>
      <c r="J18" s="179">
        <f>E18+I18</f>
        <v>2471000</v>
      </c>
    </row>
    <row r="19" spans="1:14" s="80" customFormat="1" ht="18" customHeight="1">
      <c r="A19" s="541"/>
      <c r="B19" s="232" t="s">
        <v>117</v>
      </c>
      <c r="C19" s="174">
        <v>261000</v>
      </c>
      <c r="D19" s="174">
        <v>221000</v>
      </c>
      <c r="E19" s="174">
        <v>673500</v>
      </c>
      <c r="F19" s="174">
        <v>750</v>
      </c>
      <c r="G19" s="174">
        <v>500</v>
      </c>
      <c r="H19" s="174">
        <v>875</v>
      </c>
      <c r="I19" s="174">
        <v>495000</v>
      </c>
      <c r="J19" s="179">
        <f>E19+I19</f>
        <v>1168500</v>
      </c>
    </row>
    <row r="20" spans="1:14" s="80" customFormat="1" ht="18" customHeight="1">
      <c r="A20" s="541"/>
      <c r="B20" s="232" t="s">
        <v>118</v>
      </c>
      <c r="C20" s="174">
        <v>334875</v>
      </c>
      <c r="D20" s="174">
        <v>334875</v>
      </c>
      <c r="E20" s="174">
        <v>1172063</v>
      </c>
      <c r="F20" s="174">
        <v>1489</v>
      </c>
      <c r="G20" s="174">
        <v>1000</v>
      </c>
      <c r="H20" s="174">
        <v>2000</v>
      </c>
      <c r="I20" s="174">
        <v>0</v>
      </c>
      <c r="J20" s="179">
        <v>1172063</v>
      </c>
    </row>
    <row r="21" spans="1:14" s="80" customFormat="1" ht="18" customHeight="1">
      <c r="A21" s="541"/>
      <c r="B21" s="232" t="s">
        <v>119</v>
      </c>
      <c r="C21" s="174">
        <v>0</v>
      </c>
      <c r="D21" s="174">
        <v>0</v>
      </c>
      <c r="E21" s="174">
        <v>0</v>
      </c>
      <c r="F21" s="174">
        <v>0</v>
      </c>
      <c r="G21" s="174">
        <v>0</v>
      </c>
      <c r="H21" s="174">
        <v>0</v>
      </c>
      <c r="I21" s="179">
        <v>0</v>
      </c>
      <c r="J21" s="179">
        <v>0</v>
      </c>
      <c r="K21" s="182"/>
    </row>
    <row r="22" spans="1:14" s="80" customFormat="1" ht="18" customHeight="1">
      <c r="A22" s="541"/>
      <c r="B22" s="232" t="s">
        <v>21</v>
      </c>
      <c r="C22" s="174">
        <f>SUM(C18:C21)</f>
        <v>1394875</v>
      </c>
      <c r="D22" s="174">
        <f>SUM(D18:D21)</f>
        <v>1354875</v>
      </c>
      <c r="E22" s="174">
        <f>SUM(E18:E21)</f>
        <v>4296563</v>
      </c>
      <c r="F22" s="174">
        <v>1388</v>
      </c>
      <c r="G22" s="174">
        <v>938</v>
      </c>
      <c r="H22" s="174">
        <v>1857</v>
      </c>
      <c r="I22" s="174">
        <f>SUM(I18:I21)</f>
        <v>515000</v>
      </c>
      <c r="J22" s="328">
        <f>SUM(J18:J21)</f>
        <v>4811563</v>
      </c>
    </row>
    <row r="23" spans="1:14" s="80" customFormat="1" ht="18" customHeight="1">
      <c r="A23" s="541" t="s">
        <v>21</v>
      </c>
      <c r="B23" s="232" t="s">
        <v>116</v>
      </c>
      <c r="C23" s="174">
        <v>9192942</v>
      </c>
      <c r="D23" s="174">
        <v>9006447</v>
      </c>
      <c r="E23" s="174">
        <v>29581881</v>
      </c>
      <c r="F23" s="174">
        <v>1993</v>
      </c>
      <c r="G23" s="174">
        <v>1377</v>
      </c>
      <c r="H23" s="174">
        <v>2741</v>
      </c>
      <c r="I23" s="174">
        <v>140333</v>
      </c>
      <c r="J23" s="179">
        <v>29722214</v>
      </c>
      <c r="L23" s="322"/>
    </row>
    <row r="24" spans="1:14" s="80" customFormat="1" ht="18" customHeight="1">
      <c r="A24" s="541"/>
      <c r="B24" s="232" t="s">
        <v>117</v>
      </c>
      <c r="C24" s="174">
        <v>6060315</v>
      </c>
      <c r="D24" s="174">
        <v>5833751</v>
      </c>
      <c r="E24" s="174">
        <v>21212511</v>
      </c>
      <c r="F24" s="174">
        <v>2199</v>
      </c>
      <c r="G24" s="174">
        <v>1635</v>
      </c>
      <c r="H24" s="174">
        <v>2961</v>
      </c>
      <c r="I24" s="174">
        <v>501013</v>
      </c>
      <c r="J24" s="179">
        <v>21713524</v>
      </c>
      <c r="L24" s="322"/>
    </row>
    <row r="25" spans="1:14" s="80" customFormat="1" ht="18" customHeight="1">
      <c r="A25" s="541"/>
      <c r="B25" s="232" t="s">
        <v>118</v>
      </c>
      <c r="C25" s="174">
        <v>36833517</v>
      </c>
      <c r="D25" s="174">
        <v>36403449</v>
      </c>
      <c r="E25" s="174">
        <v>128317023</v>
      </c>
      <c r="F25" s="174">
        <v>2077</v>
      </c>
      <c r="G25" s="174">
        <v>1569</v>
      </c>
      <c r="H25" s="174">
        <v>2659</v>
      </c>
      <c r="I25" s="174">
        <v>122249</v>
      </c>
      <c r="J25" s="179">
        <v>128439272</v>
      </c>
      <c r="L25" s="322"/>
    </row>
    <row r="26" spans="1:14" s="80" customFormat="1" ht="18" customHeight="1">
      <c r="A26" s="541"/>
      <c r="B26" s="232" t="s">
        <v>119</v>
      </c>
      <c r="C26" s="174">
        <v>13630087</v>
      </c>
      <c r="D26" s="174">
        <v>13552102</v>
      </c>
      <c r="E26" s="174">
        <v>52681255</v>
      </c>
      <c r="F26" s="174">
        <v>2190</v>
      </c>
      <c r="G26" s="174">
        <v>1814</v>
      </c>
      <c r="H26" s="174">
        <v>2537</v>
      </c>
      <c r="I26" s="174">
        <v>3867</v>
      </c>
      <c r="J26" s="179">
        <v>52685122</v>
      </c>
      <c r="L26" s="322"/>
      <c r="N26" s="322"/>
    </row>
    <row r="27" spans="1:14" s="80" customFormat="1" ht="18" customHeight="1">
      <c r="A27" s="541"/>
      <c r="B27" s="232" t="s">
        <v>21</v>
      </c>
      <c r="C27" s="174">
        <f>SUM(C23:C26)</f>
        <v>65716861</v>
      </c>
      <c r="D27" s="174">
        <f>SUM(D23:D26)</f>
        <v>64795749</v>
      </c>
      <c r="E27" s="174">
        <f>SUM(E23:E26)</f>
        <v>231792670</v>
      </c>
      <c r="F27" s="174">
        <v>2111</v>
      </c>
      <c r="G27" s="174">
        <v>1623</v>
      </c>
      <c r="H27" s="174">
        <v>2661</v>
      </c>
      <c r="I27" s="174">
        <f>SUM(I23:I26)</f>
        <v>767462</v>
      </c>
      <c r="J27" s="179">
        <f>SUM(J23:J26)</f>
        <v>232560132</v>
      </c>
    </row>
    <row r="28" spans="1:14" s="80" customFormat="1" ht="18" customHeight="1">
      <c r="C28" s="180"/>
      <c r="D28" s="180"/>
      <c r="E28" s="180"/>
      <c r="F28" s="180"/>
      <c r="G28" s="180"/>
      <c r="H28" s="180"/>
      <c r="I28" s="180"/>
      <c r="J28" s="181"/>
    </row>
    <row r="30" spans="1:14">
      <c r="I30" s="322"/>
      <c r="N30" s="72"/>
    </row>
    <row r="31" spans="1:14">
      <c r="E31" s="322"/>
    </row>
    <row r="32" spans="1:14">
      <c r="H32" s="322"/>
    </row>
    <row r="33" spans="5:5">
      <c r="E33" s="322"/>
    </row>
  </sheetData>
  <mergeCells count="17">
    <mergeCell ref="A1:J1"/>
    <mergeCell ref="A2:B2"/>
    <mergeCell ref="A3:A7"/>
    <mergeCell ref="A13:A17"/>
    <mergeCell ref="A18:A22"/>
    <mergeCell ref="A8:A12"/>
    <mergeCell ref="A23:A27"/>
    <mergeCell ref="J3:J4"/>
    <mergeCell ref="J5:J6"/>
    <mergeCell ref="I3:I6"/>
    <mergeCell ref="C3:C6"/>
    <mergeCell ref="D3:D6"/>
    <mergeCell ref="E3:E6"/>
    <mergeCell ref="F3:F4"/>
    <mergeCell ref="G3:G6"/>
    <mergeCell ref="H3:H6"/>
    <mergeCell ref="B3:B7"/>
  </mergeCells>
  <printOptions horizontalCentered="1" verticalCentered="1"/>
  <pageMargins left="0.75" right="0.75" top="0.5" bottom="0.5" header="0.5" footer="0.5"/>
  <pageSetup orientation="portrait" r:id="rId1"/>
  <headerFooter alignWithMargins="0">
    <oddFooter>&amp;C35</oddFooter>
  </headerFooter>
  <colBreaks count="1" manualBreakCount="1">
    <brk id="10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37"/>
  <sheetViews>
    <sheetView rightToLeft="1" workbookViewId="0">
      <selection activeCell="K6" sqref="K6"/>
    </sheetView>
  </sheetViews>
  <sheetFormatPr defaultColWidth="9.140625" defaultRowHeight="15"/>
  <cols>
    <col min="1" max="1" width="9.140625" style="12" customWidth="1"/>
    <col min="2" max="2" width="26.140625" style="12" customWidth="1"/>
    <col min="3" max="3" width="13.140625" style="12" customWidth="1"/>
    <col min="4" max="4" width="13.5703125" style="12" customWidth="1"/>
    <col min="5" max="5" width="11.140625" style="12" customWidth="1"/>
    <col min="6" max="6" width="14.5703125" style="12" customWidth="1"/>
    <col min="7" max="7" width="9.140625" style="12"/>
    <col min="8" max="8" width="11.28515625" style="12" bestFit="1" customWidth="1"/>
    <col min="9" max="16384" width="9.140625" style="12"/>
  </cols>
  <sheetData>
    <row r="2" spans="1:8" ht="20.25" customHeight="1">
      <c r="A2" s="393" t="s">
        <v>312</v>
      </c>
      <c r="B2" s="393"/>
      <c r="C2" s="393"/>
      <c r="D2" s="393"/>
      <c r="E2" s="393"/>
      <c r="F2" s="393"/>
    </row>
    <row r="3" spans="1:8">
      <c r="A3" s="551" t="s">
        <v>298</v>
      </c>
      <c r="B3" s="551"/>
      <c r="C3" s="31"/>
      <c r="D3" s="31"/>
      <c r="E3" s="552" t="s">
        <v>154</v>
      </c>
      <c r="F3" s="552"/>
    </row>
    <row r="4" spans="1:8" s="21" customFormat="1" ht="21.75" customHeight="1">
      <c r="A4" s="398" t="s">
        <v>135</v>
      </c>
      <c r="B4" s="550"/>
      <c r="C4" s="30" t="s">
        <v>136</v>
      </c>
      <c r="D4" s="34" t="s">
        <v>27</v>
      </c>
      <c r="E4" s="30" t="s">
        <v>138</v>
      </c>
      <c r="F4" s="212" t="s">
        <v>21</v>
      </c>
      <c r="H4" s="47"/>
    </row>
    <row r="5" spans="1:8" s="21" customFormat="1" ht="21.75" customHeight="1">
      <c r="A5" s="553" t="s">
        <v>46</v>
      </c>
      <c r="B5" s="398"/>
      <c r="C5" s="61">
        <v>3212.0000000000127</v>
      </c>
      <c r="D5" s="61">
        <v>604.24354838709553</v>
      </c>
      <c r="E5" s="61">
        <v>2</v>
      </c>
      <c r="F5" s="62">
        <v>3794.2500000000182</v>
      </c>
      <c r="H5" s="47"/>
    </row>
    <row r="6" spans="1:8" s="21" customFormat="1" ht="21.75" customHeight="1">
      <c r="A6" s="398" t="s">
        <v>139</v>
      </c>
      <c r="B6" s="39" t="s">
        <v>140</v>
      </c>
      <c r="C6" s="61">
        <v>12393</v>
      </c>
      <c r="D6" s="61">
        <v>2044</v>
      </c>
      <c r="E6" s="61">
        <v>4</v>
      </c>
      <c r="F6" s="63">
        <f>SUM(C6:E6)</f>
        <v>14441</v>
      </c>
      <c r="H6" s="47"/>
    </row>
    <row r="7" spans="1:8" s="21" customFormat="1" ht="21.75" customHeight="1">
      <c r="A7" s="398"/>
      <c r="B7" s="39" t="s">
        <v>141</v>
      </c>
      <c r="C7" s="64">
        <v>21910963</v>
      </c>
      <c r="D7" s="64">
        <v>4778446</v>
      </c>
      <c r="E7" s="64">
        <v>14176</v>
      </c>
      <c r="F7" s="63">
        <f>SUM(C7:E7)</f>
        <v>26703585</v>
      </c>
      <c r="H7" s="47"/>
    </row>
    <row r="8" spans="1:8" s="21" customFormat="1" ht="21.75" customHeight="1">
      <c r="A8" s="554" t="s">
        <v>142</v>
      </c>
      <c r="B8" s="39" t="s">
        <v>140</v>
      </c>
      <c r="C8" s="65">
        <v>29449</v>
      </c>
      <c r="D8" s="65">
        <v>10388</v>
      </c>
      <c r="E8" s="65">
        <v>26</v>
      </c>
      <c r="F8" s="63">
        <f t="shared" ref="F8:F18" si="0">SUM(C8:E8)</f>
        <v>39863</v>
      </c>
      <c r="H8" s="47"/>
    </row>
    <row r="9" spans="1:8" s="21" customFormat="1" ht="21.75" customHeight="1">
      <c r="A9" s="554"/>
      <c r="B9" s="39" t="s">
        <v>143</v>
      </c>
      <c r="C9" s="65">
        <v>9848620</v>
      </c>
      <c r="D9" s="65">
        <v>3852853</v>
      </c>
      <c r="E9" s="65">
        <v>10964</v>
      </c>
      <c r="F9" s="63">
        <f t="shared" si="0"/>
        <v>13712437</v>
      </c>
      <c r="H9" s="47"/>
    </row>
    <row r="10" spans="1:8" s="21" customFormat="1" ht="21.75" customHeight="1">
      <c r="A10" s="401" t="s">
        <v>90</v>
      </c>
      <c r="B10" s="39" t="s">
        <v>144</v>
      </c>
      <c r="C10" s="66">
        <v>109780</v>
      </c>
      <c r="D10" s="66">
        <v>39645</v>
      </c>
      <c r="E10" s="66">
        <v>59</v>
      </c>
      <c r="F10" s="63">
        <f t="shared" si="0"/>
        <v>149484</v>
      </c>
      <c r="H10" s="47"/>
    </row>
    <row r="11" spans="1:8" s="21" customFormat="1" ht="21.75" customHeight="1">
      <c r="A11" s="555"/>
      <c r="B11" s="39" t="s">
        <v>143</v>
      </c>
      <c r="C11" s="67">
        <v>88645473</v>
      </c>
      <c r="D11" s="67">
        <v>33533102</v>
      </c>
      <c r="E11" s="67">
        <v>58580</v>
      </c>
      <c r="F11" s="63">
        <f t="shared" si="0"/>
        <v>122237155</v>
      </c>
      <c r="H11" s="47"/>
    </row>
    <row r="12" spans="1:8" s="21" customFormat="1" ht="21.75" customHeight="1">
      <c r="A12" s="405" t="s">
        <v>86</v>
      </c>
      <c r="B12" s="22" t="s">
        <v>145</v>
      </c>
      <c r="C12" s="68">
        <v>3130498</v>
      </c>
      <c r="D12" s="68">
        <v>208073</v>
      </c>
      <c r="E12" s="65">
        <v>1900</v>
      </c>
      <c r="F12" s="63">
        <f>SUM(C12:E12)</f>
        <v>3340471</v>
      </c>
      <c r="H12" s="47"/>
    </row>
    <row r="13" spans="1:8" s="21" customFormat="1" ht="21.75" customHeight="1">
      <c r="A13" s="406"/>
      <c r="B13" s="22" t="s">
        <v>100</v>
      </c>
      <c r="C13" s="68">
        <v>1108050</v>
      </c>
      <c r="D13" s="68">
        <v>153037</v>
      </c>
      <c r="E13" s="65">
        <v>600</v>
      </c>
      <c r="F13" s="63">
        <f t="shared" si="0"/>
        <v>1261687</v>
      </c>
      <c r="H13" s="47"/>
    </row>
    <row r="14" spans="1:8" s="21" customFormat="1" ht="21.75" customHeight="1">
      <c r="A14" s="406"/>
      <c r="B14" s="22" t="s">
        <v>101</v>
      </c>
      <c r="C14" s="68">
        <v>1793651</v>
      </c>
      <c r="D14" s="68">
        <v>497934</v>
      </c>
      <c r="E14" s="65">
        <v>1700</v>
      </c>
      <c r="F14" s="63">
        <f t="shared" si="0"/>
        <v>2293285</v>
      </c>
    </row>
    <row r="15" spans="1:8" s="21" customFormat="1" ht="21.75" customHeight="1">
      <c r="A15" s="406"/>
      <c r="B15" s="22" t="s">
        <v>146</v>
      </c>
      <c r="C15" s="68">
        <v>1341370</v>
      </c>
      <c r="D15" s="68">
        <v>376317</v>
      </c>
      <c r="E15" s="65">
        <v>2150</v>
      </c>
      <c r="F15" s="63">
        <f t="shared" si="0"/>
        <v>1719837</v>
      </c>
      <c r="G15" s="260"/>
    </row>
    <row r="16" spans="1:8" s="21" customFormat="1" ht="30" customHeight="1">
      <c r="A16" s="406"/>
      <c r="B16" s="23" t="s">
        <v>147</v>
      </c>
      <c r="C16" s="68">
        <v>2454805</v>
      </c>
      <c r="D16" s="68">
        <v>500496</v>
      </c>
      <c r="E16" s="65">
        <v>867</v>
      </c>
      <c r="F16" s="63">
        <f>SUM(C16:E16)</f>
        <v>2956168</v>
      </c>
    </row>
    <row r="17" spans="1:8" s="21" customFormat="1" ht="21.75" customHeight="1">
      <c r="A17" s="556"/>
      <c r="B17" s="22" t="s">
        <v>148</v>
      </c>
      <c r="C17" s="68">
        <v>489569</v>
      </c>
      <c r="D17" s="68">
        <v>126141</v>
      </c>
      <c r="E17" s="65">
        <v>919</v>
      </c>
      <c r="F17" s="63">
        <f t="shared" si="0"/>
        <v>616629</v>
      </c>
    </row>
    <row r="18" spans="1:8" s="21" customFormat="1" ht="21.75" customHeight="1">
      <c r="A18" s="557" t="s">
        <v>315</v>
      </c>
      <c r="B18" s="557"/>
      <c r="C18" s="68">
        <v>130722999</v>
      </c>
      <c r="D18" s="68">
        <v>44026399</v>
      </c>
      <c r="E18" s="65">
        <v>91856</v>
      </c>
      <c r="F18" s="63">
        <f t="shared" si="0"/>
        <v>174841254</v>
      </c>
      <c r="H18" s="261"/>
    </row>
    <row r="19" spans="1:8" s="21" customFormat="1" ht="21.75" customHeight="1">
      <c r="A19" s="558"/>
      <c r="B19" s="558"/>
      <c r="C19" s="330"/>
      <c r="D19" s="24"/>
      <c r="E19" s="24"/>
      <c r="F19" s="24"/>
    </row>
    <row r="21" spans="1:8" ht="21" customHeight="1"/>
    <row r="22" spans="1:8" ht="21" customHeight="1"/>
    <row r="23" spans="1:8" ht="21" customHeight="1"/>
    <row r="24" spans="1:8" ht="21" customHeight="1"/>
    <row r="25" spans="1:8" ht="21" customHeight="1"/>
    <row r="26" spans="1:8" ht="21" customHeight="1">
      <c r="B26" s="337"/>
    </row>
    <row r="27" spans="1:8" ht="21" customHeight="1"/>
    <row r="28" spans="1:8" ht="21" customHeight="1"/>
    <row r="29" spans="1:8" ht="21" customHeight="1"/>
    <row r="30" spans="1:8" ht="21" customHeight="1"/>
    <row r="35" spans="4:5">
      <c r="E35" s="262"/>
    </row>
    <row r="37" spans="4:5">
      <c r="D37" s="262"/>
      <c r="E37" s="262"/>
    </row>
  </sheetData>
  <mergeCells count="11">
    <mergeCell ref="A3:B3"/>
    <mergeCell ref="A2:F2"/>
    <mergeCell ref="E3:F3"/>
    <mergeCell ref="A4:B4"/>
    <mergeCell ref="A5:B5"/>
    <mergeCell ref="A6:A7"/>
    <mergeCell ref="A8:A9"/>
    <mergeCell ref="A10:A11"/>
    <mergeCell ref="A12:A17"/>
    <mergeCell ref="A18:B18"/>
    <mergeCell ref="A19:B19"/>
  </mergeCells>
  <printOptions horizontalCentered="1" verticalCentered="1"/>
  <pageMargins left="0.7" right="0.7" top="0.75" bottom="0.75" header="0.3" footer="0.3"/>
  <pageSetup paperSize="9" orientation="portrait" r:id="rId1"/>
  <headerFooter>
    <oddFooter>&amp;C36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6"/>
  <sheetViews>
    <sheetView rightToLeft="1" tabSelected="1" workbookViewId="0">
      <selection activeCell="F17" sqref="F17"/>
    </sheetView>
  </sheetViews>
  <sheetFormatPr defaultRowHeight="12.75"/>
  <cols>
    <col min="2" max="2" width="27.7109375" customWidth="1"/>
    <col min="3" max="3" width="12" customWidth="1"/>
    <col min="4" max="4" width="16.85546875" customWidth="1"/>
    <col min="5" max="5" width="14.7109375" customWidth="1"/>
    <col min="6" max="6" width="19.28515625" customWidth="1"/>
  </cols>
  <sheetData>
    <row r="5" spans="1:6" ht="15.75">
      <c r="A5" s="393" t="s">
        <v>313</v>
      </c>
      <c r="B5" s="393"/>
      <c r="C5" s="393"/>
      <c r="D5" s="393"/>
      <c r="E5" s="393"/>
      <c r="F5" s="393"/>
    </row>
    <row r="6" spans="1:6" ht="15.75">
      <c r="A6" s="551" t="s">
        <v>297</v>
      </c>
      <c r="B6" s="551"/>
      <c r="C6" s="265"/>
      <c r="D6" s="265"/>
      <c r="E6" s="265"/>
      <c r="F6" s="265"/>
    </row>
    <row r="7" spans="1:6" ht="15">
      <c r="A7" s="398" t="s">
        <v>135</v>
      </c>
      <c r="B7" s="550"/>
      <c r="C7" s="339" t="s">
        <v>136</v>
      </c>
      <c r="D7" s="339" t="s">
        <v>137</v>
      </c>
      <c r="E7" s="339" t="s">
        <v>138</v>
      </c>
      <c r="F7" s="338" t="s">
        <v>21</v>
      </c>
    </row>
    <row r="8" spans="1:6" ht="24" customHeight="1">
      <c r="A8" s="553" t="s">
        <v>46</v>
      </c>
      <c r="B8" s="398"/>
      <c r="C8" s="64">
        <v>3212.0000000000127</v>
      </c>
      <c r="D8" s="64">
        <v>604.24354838709553</v>
      </c>
      <c r="E8" s="64">
        <v>2</v>
      </c>
      <c r="F8" s="62">
        <v>3794.2500000000182</v>
      </c>
    </row>
    <row r="9" spans="1:6" ht="26.25" customHeight="1">
      <c r="A9" s="553" t="s">
        <v>309</v>
      </c>
      <c r="B9" s="553"/>
      <c r="C9" s="65">
        <v>48378884</v>
      </c>
      <c r="D9" s="65">
        <v>16951253</v>
      </c>
      <c r="E9" s="65">
        <v>386724</v>
      </c>
      <c r="F9" s="69">
        <f>SUM(C9:E9)</f>
        <v>65716861</v>
      </c>
    </row>
    <row r="10" spans="1:6" ht="22.5" customHeight="1">
      <c r="A10" s="553" t="s">
        <v>149</v>
      </c>
      <c r="B10" s="553"/>
      <c r="C10" s="70">
        <v>84.1</v>
      </c>
      <c r="D10" s="70">
        <v>15.5</v>
      </c>
      <c r="E10" s="70">
        <v>0.4</v>
      </c>
      <c r="F10" s="69">
        <v>100</v>
      </c>
    </row>
    <row r="11" spans="1:6" ht="27.75" customHeight="1">
      <c r="A11" s="553" t="s">
        <v>328</v>
      </c>
      <c r="B11" s="553"/>
      <c r="C11" s="65">
        <v>47810559</v>
      </c>
      <c r="D11" s="65">
        <v>16613609</v>
      </c>
      <c r="E11" s="65">
        <v>371581</v>
      </c>
      <c r="F11" s="69">
        <f>C11+D11+E11</f>
        <v>64795749</v>
      </c>
    </row>
    <row r="12" spans="1:6" ht="22.5" customHeight="1">
      <c r="A12" s="398" t="s">
        <v>112</v>
      </c>
      <c r="B12" s="559"/>
      <c r="C12" s="263">
        <v>171018722</v>
      </c>
      <c r="D12" s="263">
        <v>59378552</v>
      </c>
      <c r="E12" s="263">
        <v>1395396</v>
      </c>
      <c r="F12" s="264">
        <f>C12+D12+E12</f>
        <v>231792670</v>
      </c>
    </row>
    <row r="13" spans="1:6" ht="24.75" customHeight="1">
      <c r="A13" s="398" t="s">
        <v>150</v>
      </c>
      <c r="B13" s="559"/>
      <c r="C13" s="263">
        <v>354164</v>
      </c>
      <c r="D13" s="263">
        <v>396185</v>
      </c>
      <c r="E13" s="263">
        <v>17313</v>
      </c>
      <c r="F13" s="69">
        <v>767462</v>
      </c>
    </row>
    <row r="14" spans="1:6" ht="22.5" customHeight="1">
      <c r="A14" s="557" t="s">
        <v>310</v>
      </c>
      <c r="B14" s="557"/>
      <c r="C14" s="263">
        <f>SUM(C12:C13)</f>
        <v>171372886</v>
      </c>
      <c r="D14" s="263">
        <f t="shared" ref="D14:E14" si="0">SUM(D12:D13)</f>
        <v>59774737</v>
      </c>
      <c r="E14" s="263">
        <f t="shared" si="0"/>
        <v>1412709</v>
      </c>
      <c r="F14" s="69">
        <f>SUM(F12:F13)</f>
        <v>232560132</v>
      </c>
    </row>
    <row r="15" spans="1:6" ht="15">
      <c r="A15" s="12"/>
      <c r="B15" s="12"/>
      <c r="C15" s="12"/>
      <c r="D15" s="12"/>
      <c r="E15" s="12"/>
      <c r="F15" s="12"/>
    </row>
    <row r="16" spans="1:6" ht="15">
      <c r="A16" s="12"/>
      <c r="B16" s="12"/>
      <c r="C16" s="12"/>
      <c r="D16" s="12"/>
      <c r="E16" s="12"/>
      <c r="F16" s="12"/>
    </row>
  </sheetData>
  <mergeCells count="10">
    <mergeCell ref="A11:B11"/>
    <mergeCell ref="A12:B12"/>
    <mergeCell ref="A13:B13"/>
    <mergeCell ref="A14:B14"/>
    <mergeCell ref="A5:F5"/>
    <mergeCell ref="A6:B6"/>
    <mergeCell ref="A7:B7"/>
    <mergeCell ref="A8:B8"/>
    <mergeCell ref="A9:B9"/>
    <mergeCell ref="A10:B1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W59"/>
  <sheetViews>
    <sheetView rightToLeft="1" workbookViewId="0">
      <selection activeCell="I26" sqref="I26"/>
    </sheetView>
  </sheetViews>
  <sheetFormatPr defaultRowHeight="12.75"/>
  <cols>
    <col min="1" max="1" width="9.7109375" customWidth="1"/>
    <col min="2" max="2" width="6.42578125" customWidth="1"/>
    <col min="3" max="3" width="4.7109375" customWidth="1"/>
    <col min="4" max="4" width="5.85546875" customWidth="1"/>
    <col min="5" max="5" width="4.5703125" customWidth="1"/>
    <col min="6" max="6" width="5.85546875" customWidth="1"/>
    <col min="7" max="7" width="4.7109375" customWidth="1"/>
    <col min="8" max="8" width="6.140625" customWidth="1"/>
    <col min="9" max="9" width="5.140625" customWidth="1"/>
    <col min="10" max="10" width="5.85546875" customWidth="1"/>
    <col min="11" max="11" width="4.7109375" customWidth="1"/>
    <col min="12" max="12" width="6.140625" customWidth="1"/>
    <col min="13" max="13" width="4.85546875" customWidth="1"/>
    <col min="14" max="14" width="5.7109375" customWidth="1"/>
    <col min="15" max="15" width="4.42578125" customWidth="1"/>
    <col min="16" max="16" width="6.28515625" customWidth="1"/>
    <col min="17" max="17" width="4.7109375" customWidth="1"/>
    <col min="18" max="18" width="5.85546875" customWidth="1"/>
    <col min="19" max="19" width="5" customWidth="1"/>
    <col min="20" max="20" width="4.85546875" customWidth="1"/>
    <col min="21" max="21" width="4.7109375" customWidth="1"/>
    <col min="22" max="22" width="6" customWidth="1"/>
    <col min="23" max="23" width="7.28515625" customWidth="1"/>
  </cols>
  <sheetData>
    <row r="1" spans="1:23" ht="18" customHeight="1">
      <c r="A1" s="563" t="s">
        <v>168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6"/>
      <c r="W1" s="6"/>
    </row>
    <row r="2" spans="1:23" ht="17.25" customHeight="1">
      <c r="A2" s="367" t="s">
        <v>299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2"/>
      <c r="W2" s="2"/>
    </row>
    <row r="3" spans="1:23" ht="15">
      <c r="A3" s="564" t="s">
        <v>32</v>
      </c>
      <c r="B3" s="379" t="s">
        <v>120</v>
      </c>
      <c r="C3" s="353"/>
      <c r="D3" s="379" t="s">
        <v>121</v>
      </c>
      <c r="E3" s="353"/>
      <c r="F3" s="379" t="s">
        <v>122</v>
      </c>
      <c r="G3" s="353"/>
      <c r="H3" s="379" t="s">
        <v>123</v>
      </c>
      <c r="I3" s="353"/>
      <c r="J3" s="379" t="s">
        <v>124</v>
      </c>
      <c r="K3" s="353"/>
      <c r="L3" s="379" t="s">
        <v>125</v>
      </c>
      <c r="M3" s="353"/>
      <c r="N3" s="379" t="s">
        <v>126</v>
      </c>
      <c r="O3" s="353"/>
      <c r="P3" s="379" t="s">
        <v>127</v>
      </c>
      <c r="Q3" s="353"/>
      <c r="R3" s="355" t="s">
        <v>172</v>
      </c>
      <c r="S3" s="364"/>
      <c r="T3" s="355" t="s">
        <v>84</v>
      </c>
      <c r="U3" s="364"/>
      <c r="V3" s="355" t="s">
        <v>21</v>
      </c>
      <c r="W3" s="364"/>
    </row>
    <row r="4" spans="1:23" ht="31.5" customHeight="1">
      <c r="A4" s="565"/>
      <c r="B4" s="380" t="s">
        <v>128</v>
      </c>
      <c r="C4" s="368"/>
      <c r="D4" s="560" t="s">
        <v>129</v>
      </c>
      <c r="E4" s="561"/>
      <c r="F4" s="380"/>
      <c r="G4" s="368"/>
      <c r="H4" s="380" t="s">
        <v>130</v>
      </c>
      <c r="I4" s="368"/>
      <c r="J4" s="380" t="s">
        <v>131</v>
      </c>
      <c r="K4" s="368"/>
      <c r="L4" s="380" t="s">
        <v>132</v>
      </c>
      <c r="M4" s="368"/>
      <c r="N4" s="560" t="s">
        <v>133</v>
      </c>
      <c r="O4" s="561"/>
      <c r="P4" s="566"/>
      <c r="Q4" s="354"/>
      <c r="R4" s="355"/>
      <c r="S4" s="364"/>
      <c r="T4" s="355"/>
      <c r="U4" s="364"/>
      <c r="V4" s="355"/>
      <c r="W4" s="364"/>
    </row>
    <row r="5" spans="1:23" ht="28.5" customHeight="1">
      <c r="A5" s="565"/>
      <c r="B5" s="318" t="s">
        <v>134</v>
      </c>
      <c r="C5" s="319" t="s">
        <v>48</v>
      </c>
      <c r="D5" s="318" t="s">
        <v>134</v>
      </c>
      <c r="E5" s="319" t="s">
        <v>48</v>
      </c>
      <c r="F5" s="318" t="s">
        <v>134</v>
      </c>
      <c r="G5" s="319" t="s">
        <v>48</v>
      </c>
      <c r="H5" s="318" t="s">
        <v>134</v>
      </c>
      <c r="I5" s="319" t="s">
        <v>48</v>
      </c>
      <c r="J5" s="318" t="s">
        <v>134</v>
      </c>
      <c r="K5" s="319" t="s">
        <v>48</v>
      </c>
      <c r="L5" s="318" t="s">
        <v>134</v>
      </c>
      <c r="M5" s="319" t="s">
        <v>48</v>
      </c>
      <c r="N5" s="318" t="s">
        <v>134</v>
      </c>
      <c r="O5" s="319" t="s">
        <v>48</v>
      </c>
      <c r="P5" s="318" t="s">
        <v>134</v>
      </c>
      <c r="Q5" s="319" t="s">
        <v>48</v>
      </c>
      <c r="R5" s="318" t="s">
        <v>134</v>
      </c>
      <c r="S5" s="320" t="s">
        <v>48</v>
      </c>
      <c r="T5" s="318" t="s">
        <v>134</v>
      </c>
      <c r="U5" s="320" t="s">
        <v>48</v>
      </c>
      <c r="V5" s="318" t="s">
        <v>134</v>
      </c>
      <c r="W5" s="321" t="s">
        <v>48</v>
      </c>
    </row>
    <row r="6" spans="1:23" s="80" customFormat="1" ht="21.75" customHeight="1">
      <c r="A6" s="299" t="s">
        <v>6</v>
      </c>
      <c r="B6" s="300">
        <v>7</v>
      </c>
      <c r="C6" s="301">
        <f>B6/V6%</f>
        <v>2.6415094339622645</v>
      </c>
      <c r="D6" s="302">
        <v>48</v>
      </c>
      <c r="E6" s="301">
        <f>D6/V6%</f>
        <v>18.113207547169811</v>
      </c>
      <c r="F6" s="303">
        <v>52</v>
      </c>
      <c r="G6" s="301">
        <f>F6/V6%</f>
        <v>19.622641509433961</v>
      </c>
      <c r="H6" s="304">
        <v>48</v>
      </c>
      <c r="I6" s="301">
        <f>H6/V6%</f>
        <v>18.113207547169811</v>
      </c>
      <c r="J6" s="305">
        <v>1</v>
      </c>
      <c r="K6" s="304">
        <v>0.4</v>
      </c>
      <c r="L6" s="305">
        <v>6</v>
      </c>
      <c r="M6" s="301">
        <f>L6/V6%</f>
        <v>2.2641509433962264</v>
      </c>
      <c r="N6" s="305">
        <v>7</v>
      </c>
      <c r="O6" s="301">
        <f>N6/V6%</f>
        <v>2.6415094339622645</v>
      </c>
      <c r="P6" s="305">
        <v>26</v>
      </c>
      <c r="Q6" s="301">
        <f>P6/V6%</f>
        <v>9.8113207547169807</v>
      </c>
      <c r="R6" s="305">
        <v>56</v>
      </c>
      <c r="S6" s="301">
        <f>R6/V6%</f>
        <v>21.132075471698116</v>
      </c>
      <c r="T6" s="305">
        <v>14</v>
      </c>
      <c r="U6" s="306">
        <f>T6/V6%</f>
        <v>5.2830188679245289</v>
      </c>
      <c r="V6" s="307">
        <f>B6+D6+F6+H6+J6+L6+N6+P6+R6+T6</f>
        <v>265</v>
      </c>
      <c r="W6" s="308">
        <f>C6+E6+G6+I6+K6+M6+O6+Q6+S6+U6</f>
        <v>100.02264150943395</v>
      </c>
    </row>
    <row r="7" spans="1:23" s="80" customFormat="1" ht="21.75" customHeight="1">
      <c r="A7" s="299" t="s">
        <v>7</v>
      </c>
      <c r="B7" s="300">
        <v>0</v>
      </c>
      <c r="C7" s="300">
        <v>0</v>
      </c>
      <c r="D7" s="300">
        <v>0</v>
      </c>
      <c r="E7" s="309">
        <v>0</v>
      </c>
      <c r="F7" s="303">
        <v>53.823529411764703</v>
      </c>
      <c r="G7" s="301">
        <f t="shared" ref="G7:G21" si="0">F7/V7%</f>
        <v>3.8917953298456038</v>
      </c>
      <c r="H7" s="309">
        <v>344.4705882352938</v>
      </c>
      <c r="I7" s="301">
        <v>24.9</v>
      </c>
      <c r="J7" s="303">
        <v>312.17647058823502</v>
      </c>
      <c r="K7" s="304">
        <v>22.6</v>
      </c>
      <c r="L7" s="303">
        <v>328.32352941176441</v>
      </c>
      <c r="M7" s="301">
        <v>23.7</v>
      </c>
      <c r="N7" s="303">
        <v>344.4705882352938</v>
      </c>
      <c r="O7" s="301">
        <v>24.9</v>
      </c>
      <c r="P7" s="304">
        <v>0</v>
      </c>
      <c r="Q7" s="304">
        <v>0</v>
      </c>
      <c r="R7" s="304">
        <v>0</v>
      </c>
      <c r="S7" s="304">
        <v>0</v>
      </c>
      <c r="T7" s="304">
        <v>0</v>
      </c>
      <c r="U7" s="304">
        <v>0</v>
      </c>
      <c r="V7" s="307">
        <v>1383</v>
      </c>
      <c r="W7" s="308">
        <f t="shared" ref="W7:W10" si="1">C7+E7+G7+I7+K7+M7+O7+Q7+S7+U7</f>
        <v>99.991795329845615</v>
      </c>
    </row>
    <row r="8" spans="1:23" s="80" customFormat="1" ht="21.75" customHeight="1">
      <c r="A8" s="299" t="s">
        <v>39</v>
      </c>
      <c r="B8" s="300">
        <v>8</v>
      </c>
      <c r="C8" s="310">
        <v>3.1</v>
      </c>
      <c r="D8" s="302">
        <v>25</v>
      </c>
      <c r="E8" s="311">
        <v>9.6</v>
      </c>
      <c r="F8" s="303">
        <v>15</v>
      </c>
      <c r="G8" s="310">
        <v>5.8</v>
      </c>
      <c r="H8" s="300">
        <v>45</v>
      </c>
      <c r="I8" s="310">
        <v>18</v>
      </c>
      <c r="J8" s="303">
        <v>27</v>
      </c>
      <c r="K8" s="310">
        <v>10.5</v>
      </c>
      <c r="L8" s="303">
        <v>53</v>
      </c>
      <c r="M8" s="310">
        <f t="shared" ref="M8:M21" si="2">L8/V8%</f>
        <v>20.703125</v>
      </c>
      <c r="N8" s="303">
        <v>19</v>
      </c>
      <c r="O8" s="310">
        <v>7.4</v>
      </c>
      <c r="P8" s="302">
        <v>26</v>
      </c>
      <c r="Q8" s="310">
        <v>10.1</v>
      </c>
      <c r="R8" s="302">
        <v>30</v>
      </c>
      <c r="S8" s="310">
        <v>11.7</v>
      </c>
      <c r="T8" s="302">
        <v>8</v>
      </c>
      <c r="U8" s="312">
        <v>3.1</v>
      </c>
      <c r="V8" s="313">
        <f t="shared" ref="V8:V13" si="3">B8+D8+F8+H8+J8+L8+N8+P8+R8+T8</f>
        <v>256</v>
      </c>
      <c r="W8" s="308">
        <f t="shared" si="1"/>
        <v>100.003125</v>
      </c>
    </row>
    <row r="9" spans="1:23" s="80" customFormat="1" ht="21.75" customHeight="1">
      <c r="A9" s="299" t="s">
        <v>9</v>
      </c>
      <c r="B9" s="300">
        <v>52.766101694915257</v>
      </c>
      <c r="C9" s="300">
        <f t="shared" ref="C9:C10" si="4">B9/V9%</f>
        <v>5.9555305591105316</v>
      </c>
      <c r="D9" s="302">
        <v>126.04406779661021</v>
      </c>
      <c r="E9" s="301">
        <f t="shared" ref="E9:E10" si="5">D9/V9%</f>
        <v>14.226165538957149</v>
      </c>
      <c r="F9" s="303">
        <v>113.13220338983056</v>
      </c>
      <c r="G9" s="301">
        <f t="shared" si="0"/>
        <v>12.768847287662533</v>
      </c>
      <c r="H9" s="309">
        <v>114.89491525423735</v>
      </c>
      <c r="I9" s="301">
        <f t="shared" ref="I9:I21" si="6">H9/V9%</f>
        <v>12.9677985847676</v>
      </c>
      <c r="J9" s="303">
        <v>75.840677966101723</v>
      </c>
      <c r="K9" s="301">
        <f t="shared" ref="K9:K10" si="7">J9/V9%</f>
        <v>8.5598795579455214</v>
      </c>
      <c r="L9" s="303">
        <v>56.028813559322039</v>
      </c>
      <c r="M9" s="301">
        <f t="shared" si="2"/>
        <v>6.3237817580790461</v>
      </c>
      <c r="N9" s="303">
        <v>67.966101694915267</v>
      </c>
      <c r="O9" s="301">
        <f t="shared" ref="O9:O10" si="8">N9/V9%</f>
        <v>7.6711028979934595</v>
      </c>
      <c r="P9" s="302">
        <v>71.766101694915264</v>
      </c>
      <c r="Q9" s="301">
        <f t="shared" ref="Q9:Q21" si="9">P9/V9%</f>
        <v>8.0999959827141907</v>
      </c>
      <c r="R9" s="302">
        <v>172.14915254237306</v>
      </c>
      <c r="S9" s="301">
        <f t="shared" ref="S9:S13" si="10">R9/V9%</f>
        <v>19.429889754199507</v>
      </c>
      <c r="T9" s="303">
        <v>35.413559322033898</v>
      </c>
      <c r="U9" s="306">
        <f t="shared" ref="U9:U21" si="11">T9/V9%</f>
        <v>3.9970080785704565</v>
      </c>
      <c r="V9" s="307">
        <f t="shared" si="3"/>
        <v>886.00169491525469</v>
      </c>
      <c r="W9" s="308">
        <f t="shared" si="1"/>
        <v>100</v>
      </c>
    </row>
    <row r="10" spans="1:23" s="80" customFormat="1" ht="21.75" customHeight="1">
      <c r="A10" s="299" t="s">
        <v>10</v>
      </c>
      <c r="B10" s="300">
        <v>133</v>
      </c>
      <c r="C10" s="300">
        <f t="shared" si="4"/>
        <v>2.0674646354733408</v>
      </c>
      <c r="D10" s="302">
        <v>276</v>
      </c>
      <c r="E10" s="301">
        <f t="shared" si="5"/>
        <v>4.2903777397792631</v>
      </c>
      <c r="F10" s="305">
        <v>621</v>
      </c>
      <c r="G10" s="301">
        <f t="shared" si="0"/>
        <v>9.6533499145033428</v>
      </c>
      <c r="H10" s="304">
        <v>1378</v>
      </c>
      <c r="I10" s="301">
        <f t="shared" si="6"/>
        <v>21.420799005129801</v>
      </c>
      <c r="J10" s="305">
        <v>591</v>
      </c>
      <c r="K10" s="301">
        <f t="shared" si="7"/>
        <v>9.1870045080055966</v>
      </c>
      <c r="L10" s="305">
        <v>778</v>
      </c>
      <c r="M10" s="301">
        <f t="shared" si="2"/>
        <v>12.09389087517488</v>
      </c>
      <c r="N10" s="303">
        <v>1197</v>
      </c>
      <c r="O10" s="301">
        <f t="shared" si="8"/>
        <v>18.607181719260065</v>
      </c>
      <c r="P10" s="305">
        <v>600</v>
      </c>
      <c r="Q10" s="301">
        <f t="shared" si="9"/>
        <v>9.326908129954921</v>
      </c>
      <c r="R10" s="302">
        <v>851</v>
      </c>
      <c r="S10" s="301">
        <f t="shared" si="10"/>
        <v>13.228664697652729</v>
      </c>
      <c r="T10" s="305">
        <v>8</v>
      </c>
      <c r="U10" s="301">
        <v>0.1</v>
      </c>
      <c r="V10" s="307">
        <f t="shared" si="3"/>
        <v>6433</v>
      </c>
      <c r="W10" s="308">
        <f t="shared" si="1"/>
        <v>99.975641224933938</v>
      </c>
    </row>
    <row r="11" spans="1:23" s="80" customFormat="1" ht="21.75" customHeight="1">
      <c r="A11" s="299" t="s">
        <v>11</v>
      </c>
      <c r="B11" s="300">
        <v>380</v>
      </c>
      <c r="C11" s="310">
        <v>8.6</v>
      </c>
      <c r="D11" s="302">
        <v>552</v>
      </c>
      <c r="E11" s="301">
        <v>12.5</v>
      </c>
      <c r="F11" s="305">
        <v>658</v>
      </c>
      <c r="G11" s="301">
        <f t="shared" si="0"/>
        <v>14.829839981969799</v>
      </c>
      <c r="H11" s="304">
        <v>756</v>
      </c>
      <c r="I11" s="301">
        <v>17</v>
      </c>
      <c r="J11" s="305">
        <v>482</v>
      </c>
      <c r="K11" s="304">
        <v>10.9</v>
      </c>
      <c r="L11" s="305">
        <v>355</v>
      </c>
      <c r="M11" s="301">
        <v>8</v>
      </c>
      <c r="N11" s="303">
        <v>454</v>
      </c>
      <c r="O11" s="301">
        <v>10.199999999999999</v>
      </c>
      <c r="P11" s="305">
        <v>266</v>
      </c>
      <c r="Q11" s="301">
        <v>6</v>
      </c>
      <c r="R11" s="305">
        <v>534</v>
      </c>
      <c r="S11" s="301">
        <v>12</v>
      </c>
      <c r="T11" s="304">
        <v>0</v>
      </c>
      <c r="U11" s="301">
        <v>0</v>
      </c>
      <c r="V11" s="307">
        <v>4437</v>
      </c>
      <c r="W11" s="308">
        <f t="shared" ref="W11:W14" si="12">C11+E11+G11+I11+K11+M11+O11+Q11+S11+U11</f>
        <v>100.0298399819698</v>
      </c>
    </row>
    <row r="12" spans="1:23" s="80" customFormat="1" ht="21.75" customHeight="1">
      <c r="A12" s="299" t="s">
        <v>12</v>
      </c>
      <c r="B12" s="300">
        <v>4</v>
      </c>
      <c r="C12" s="310">
        <v>5.8</v>
      </c>
      <c r="D12" s="302">
        <v>8</v>
      </c>
      <c r="E12" s="301">
        <v>12</v>
      </c>
      <c r="F12" s="305">
        <v>16</v>
      </c>
      <c r="G12" s="301">
        <f t="shared" si="0"/>
        <v>23.188405797101453</v>
      </c>
      <c r="H12" s="304">
        <v>4</v>
      </c>
      <c r="I12" s="301">
        <v>6</v>
      </c>
      <c r="J12" s="305">
        <v>6</v>
      </c>
      <c r="K12" s="304">
        <v>9</v>
      </c>
      <c r="L12" s="305">
        <v>12</v>
      </c>
      <c r="M12" s="301">
        <v>17</v>
      </c>
      <c r="N12" s="303">
        <v>5</v>
      </c>
      <c r="O12" s="301">
        <v>7</v>
      </c>
      <c r="P12" s="305">
        <v>13</v>
      </c>
      <c r="Q12" s="301">
        <v>19</v>
      </c>
      <c r="R12" s="305">
        <v>1</v>
      </c>
      <c r="S12" s="301">
        <v>1</v>
      </c>
      <c r="T12" s="304">
        <v>0</v>
      </c>
      <c r="U12" s="301">
        <v>0</v>
      </c>
      <c r="V12" s="307">
        <v>69</v>
      </c>
      <c r="W12" s="308">
        <f t="shared" si="12"/>
        <v>99.98840579710145</v>
      </c>
    </row>
    <row r="13" spans="1:23" s="80" customFormat="1" ht="21.75" customHeight="1">
      <c r="A13" s="299" t="s">
        <v>13</v>
      </c>
      <c r="B13" s="300">
        <v>4</v>
      </c>
      <c r="C13" s="310">
        <f>B13/V13%</f>
        <v>0.54080850872053732</v>
      </c>
      <c r="D13" s="302">
        <v>112.99999999999999</v>
      </c>
      <c r="E13" s="301">
        <v>15.2</v>
      </c>
      <c r="F13" s="305">
        <v>125</v>
      </c>
      <c r="G13" s="301">
        <v>16.8</v>
      </c>
      <c r="H13" s="304">
        <v>132</v>
      </c>
      <c r="I13" s="301">
        <v>17.7</v>
      </c>
      <c r="J13" s="303">
        <v>50.3</v>
      </c>
      <c r="K13" s="304">
        <v>8</v>
      </c>
      <c r="L13" s="305">
        <v>13</v>
      </c>
      <c r="M13" s="301">
        <f t="shared" si="2"/>
        <v>1.7576276533417463</v>
      </c>
      <c r="N13" s="303">
        <v>131</v>
      </c>
      <c r="O13" s="301">
        <v>17</v>
      </c>
      <c r="P13" s="303">
        <v>44.666666666666657</v>
      </c>
      <c r="Q13" s="301">
        <f t="shared" si="9"/>
        <v>6.0390283473793316</v>
      </c>
      <c r="R13" s="303">
        <v>72</v>
      </c>
      <c r="S13" s="301">
        <f t="shared" si="10"/>
        <v>9.7345531569696711</v>
      </c>
      <c r="T13" s="303">
        <v>54.666666666666657</v>
      </c>
      <c r="U13" s="306">
        <v>7.2</v>
      </c>
      <c r="V13" s="314">
        <f t="shared" si="3"/>
        <v>739.63333333333321</v>
      </c>
      <c r="W13" s="308">
        <f t="shared" si="12"/>
        <v>99.972017666411276</v>
      </c>
    </row>
    <row r="14" spans="1:23" s="80" customFormat="1" ht="21.75" customHeight="1">
      <c r="A14" s="299" t="s">
        <v>14</v>
      </c>
      <c r="B14" s="300">
        <v>5</v>
      </c>
      <c r="C14" s="310">
        <v>0.3</v>
      </c>
      <c r="D14" s="302">
        <v>16</v>
      </c>
      <c r="E14" s="301">
        <v>0.8</v>
      </c>
      <c r="F14" s="304">
        <v>0</v>
      </c>
      <c r="G14" s="309">
        <v>0</v>
      </c>
      <c r="H14" s="304">
        <v>504</v>
      </c>
      <c r="I14" s="301">
        <v>25.7</v>
      </c>
      <c r="J14" s="305">
        <v>135</v>
      </c>
      <c r="K14" s="304">
        <v>6.9</v>
      </c>
      <c r="L14" s="305">
        <v>418</v>
      </c>
      <c r="M14" s="301">
        <v>21.3</v>
      </c>
      <c r="N14" s="303">
        <v>283</v>
      </c>
      <c r="O14" s="301">
        <v>14.4</v>
      </c>
      <c r="P14" s="305">
        <v>299</v>
      </c>
      <c r="Q14" s="301">
        <v>15.3</v>
      </c>
      <c r="R14" s="305">
        <v>294</v>
      </c>
      <c r="S14" s="301">
        <v>15</v>
      </c>
      <c r="T14" s="305">
        <v>5</v>
      </c>
      <c r="U14" s="301">
        <v>0.3</v>
      </c>
      <c r="V14" s="307">
        <v>1959</v>
      </c>
      <c r="W14" s="308">
        <f t="shared" si="12"/>
        <v>100</v>
      </c>
    </row>
    <row r="15" spans="1:23" s="80" customFormat="1" ht="21.75" customHeight="1">
      <c r="A15" s="299" t="s">
        <v>15</v>
      </c>
      <c r="B15" s="300">
        <v>5</v>
      </c>
      <c r="C15" s="310">
        <v>10</v>
      </c>
      <c r="D15" s="302">
        <v>7</v>
      </c>
      <c r="E15" s="301">
        <v>15</v>
      </c>
      <c r="F15" s="305">
        <v>3</v>
      </c>
      <c r="G15" s="301">
        <f t="shared" si="0"/>
        <v>6.25</v>
      </c>
      <c r="H15" s="304">
        <v>9</v>
      </c>
      <c r="I15" s="301">
        <v>19</v>
      </c>
      <c r="J15" s="305">
        <v>1</v>
      </c>
      <c r="K15" s="304">
        <v>2</v>
      </c>
      <c r="L15" s="305">
        <v>2</v>
      </c>
      <c r="M15" s="301">
        <v>4</v>
      </c>
      <c r="N15" s="303">
        <v>7</v>
      </c>
      <c r="O15" s="301">
        <v>15</v>
      </c>
      <c r="P15" s="305">
        <v>4</v>
      </c>
      <c r="Q15" s="301">
        <v>8</v>
      </c>
      <c r="R15" s="305">
        <v>10</v>
      </c>
      <c r="S15" s="301">
        <v>21</v>
      </c>
      <c r="T15" s="304">
        <v>0</v>
      </c>
      <c r="U15" s="304">
        <v>0</v>
      </c>
      <c r="V15" s="307">
        <v>48</v>
      </c>
      <c r="W15" s="308">
        <v>100</v>
      </c>
    </row>
    <row r="16" spans="1:23" s="80" customFormat="1" ht="21.75" customHeight="1">
      <c r="A16" s="299" t="s">
        <v>170</v>
      </c>
      <c r="B16" s="300">
        <v>0</v>
      </c>
      <c r="C16" s="300">
        <v>0</v>
      </c>
      <c r="D16" s="302">
        <v>1</v>
      </c>
      <c r="E16" s="301">
        <v>2</v>
      </c>
      <c r="F16" s="305">
        <v>0</v>
      </c>
      <c r="G16" s="309">
        <v>0</v>
      </c>
      <c r="H16" s="304">
        <v>15</v>
      </c>
      <c r="I16" s="301">
        <v>23</v>
      </c>
      <c r="J16" s="304">
        <v>0</v>
      </c>
      <c r="K16" s="304">
        <v>0</v>
      </c>
      <c r="L16" s="304">
        <v>0</v>
      </c>
      <c r="M16" s="304">
        <v>0</v>
      </c>
      <c r="N16" s="303">
        <v>13</v>
      </c>
      <c r="O16" s="301">
        <v>20</v>
      </c>
      <c r="P16" s="305">
        <v>18</v>
      </c>
      <c r="Q16" s="301">
        <v>28</v>
      </c>
      <c r="R16" s="305">
        <v>18</v>
      </c>
      <c r="S16" s="301">
        <v>28</v>
      </c>
      <c r="T16" s="304">
        <v>0</v>
      </c>
      <c r="U16" s="304">
        <v>0</v>
      </c>
      <c r="V16" s="307">
        <v>65</v>
      </c>
      <c r="W16" s="308">
        <v>100</v>
      </c>
    </row>
    <row r="17" spans="1:23" s="80" customFormat="1" ht="21.75" customHeight="1">
      <c r="A17" s="299" t="s">
        <v>40</v>
      </c>
      <c r="B17" s="300">
        <v>0</v>
      </c>
      <c r="C17" s="300">
        <v>0</v>
      </c>
      <c r="D17" s="302">
        <v>4</v>
      </c>
      <c r="E17" s="301">
        <v>22</v>
      </c>
      <c r="F17" s="305">
        <v>6</v>
      </c>
      <c r="G17" s="301">
        <f t="shared" si="0"/>
        <v>31.578947368421051</v>
      </c>
      <c r="H17" s="304">
        <v>0</v>
      </c>
      <c r="I17" s="309">
        <v>0</v>
      </c>
      <c r="J17" s="304">
        <v>0</v>
      </c>
      <c r="K17" s="304">
        <v>0</v>
      </c>
      <c r="L17" s="305">
        <v>3</v>
      </c>
      <c r="M17" s="301">
        <v>16</v>
      </c>
      <c r="N17" s="303">
        <v>0</v>
      </c>
      <c r="O17" s="309">
        <v>0</v>
      </c>
      <c r="P17" s="305">
        <v>6</v>
      </c>
      <c r="Q17" s="301">
        <v>32</v>
      </c>
      <c r="R17" s="305">
        <v>0</v>
      </c>
      <c r="S17" s="303">
        <v>0</v>
      </c>
      <c r="T17" s="304">
        <v>0</v>
      </c>
      <c r="U17" s="304">
        <v>0</v>
      </c>
      <c r="V17" s="307">
        <v>19</v>
      </c>
      <c r="W17" s="308">
        <v>100</v>
      </c>
    </row>
    <row r="18" spans="1:23" s="80" customFormat="1" ht="21.75" customHeight="1">
      <c r="A18" s="299" t="s">
        <v>18</v>
      </c>
      <c r="B18" s="300">
        <v>7</v>
      </c>
      <c r="C18" s="300">
        <v>3</v>
      </c>
      <c r="D18" s="302">
        <v>22</v>
      </c>
      <c r="E18" s="301">
        <v>11</v>
      </c>
      <c r="F18" s="305">
        <v>33</v>
      </c>
      <c r="G18" s="301">
        <f t="shared" si="0"/>
        <v>16.176470588235293</v>
      </c>
      <c r="H18" s="304">
        <v>48</v>
      </c>
      <c r="I18" s="301">
        <v>24</v>
      </c>
      <c r="J18" s="305">
        <v>12</v>
      </c>
      <c r="K18" s="304">
        <v>6</v>
      </c>
      <c r="L18" s="305">
        <v>4</v>
      </c>
      <c r="M18" s="301">
        <v>2</v>
      </c>
      <c r="N18" s="303">
        <v>22</v>
      </c>
      <c r="O18" s="301">
        <v>11</v>
      </c>
      <c r="P18" s="305">
        <v>17</v>
      </c>
      <c r="Q18" s="301">
        <v>8</v>
      </c>
      <c r="R18" s="305">
        <v>39</v>
      </c>
      <c r="S18" s="301">
        <v>19</v>
      </c>
      <c r="T18" s="304">
        <v>0</v>
      </c>
      <c r="U18" s="304">
        <v>0</v>
      </c>
      <c r="V18" s="307">
        <v>204</v>
      </c>
      <c r="W18" s="308">
        <v>100</v>
      </c>
    </row>
    <row r="19" spans="1:23" s="80" customFormat="1" ht="21.75" customHeight="1">
      <c r="A19" s="299" t="s">
        <v>171</v>
      </c>
      <c r="B19" s="300">
        <v>0</v>
      </c>
      <c r="C19" s="300">
        <v>0</v>
      </c>
      <c r="D19" s="302">
        <v>16</v>
      </c>
      <c r="E19" s="301">
        <v>8</v>
      </c>
      <c r="F19" s="305">
        <v>16</v>
      </c>
      <c r="G19" s="301">
        <f t="shared" si="0"/>
        <v>8.0808080808080813</v>
      </c>
      <c r="H19" s="304">
        <v>32</v>
      </c>
      <c r="I19" s="301">
        <v>16</v>
      </c>
      <c r="J19" s="305">
        <v>22</v>
      </c>
      <c r="K19" s="304">
        <v>11</v>
      </c>
      <c r="L19" s="305">
        <v>21</v>
      </c>
      <c r="M19" s="301">
        <v>11</v>
      </c>
      <c r="N19" s="303">
        <v>36</v>
      </c>
      <c r="O19" s="301">
        <v>18</v>
      </c>
      <c r="P19" s="305">
        <v>20</v>
      </c>
      <c r="Q19" s="301">
        <v>10</v>
      </c>
      <c r="R19" s="305">
        <v>35</v>
      </c>
      <c r="S19" s="301">
        <v>18</v>
      </c>
      <c r="T19" s="304">
        <v>0</v>
      </c>
      <c r="U19" s="304">
        <v>0</v>
      </c>
      <c r="V19" s="307">
        <v>198</v>
      </c>
      <c r="W19" s="308">
        <v>100</v>
      </c>
    </row>
    <row r="20" spans="1:23" s="80" customFormat="1" ht="18.75" customHeight="1">
      <c r="A20" s="299" t="s">
        <v>20</v>
      </c>
      <c r="B20" s="300">
        <v>0</v>
      </c>
      <c r="C20" s="300">
        <v>0</v>
      </c>
      <c r="D20" s="302">
        <v>1</v>
      </c>
      <c r="E20" s="301">
        <v>1</v>
      </c>
      <c r="F20" s="305">
        <v>26</v>
      </c>
      <c r="G20" s="301">
        <f t="shared" si="0"/>
        <v>14.689265536723164</v>
      </c>
      <c r="H20" s="304">
        <v>28</v>
      </c>
      <c r="I20" s="301">
        <v>16</v>
      </c>
      <c r="J20" s="305">
        <v>24</v>
      </c>
      <c r="K20" s="304">
        <v>14</v>
      </c>
      <c r="L20" s="305">
        <v>27</v>
      </c>
      <c r="M20" s="301">
        <v>15</v>
      </c>
      <c r="N20" s="303">
        <v>29</v>
      </c>
      <c r="O20" s="301">
        <v>16</v>
      </c>
      <c r="P20" s="304">
        <v>0</v>
      </c>
      <c r="Q20" s="309">
        <v>0</v>
      </c>
      <c r="R20" s="305">
        <v>28</v>
      </c>
      <c r="S20" s="301">
        <v>16</v>
      </c>
      <c r="T20" s="305">
        <v>14</v>
      </c>
      <c r="U20" s="306">
        <v>8</v>
      </c>
      <c r="V20" s="307">
        <v>177</v>
      </c>
      <c r="W20" s="308">
        <v>100</v>
      </c>
    </row>
    <row r="21" spans="1:23" s="80" customFormat="1" ht="21.75" customHeight="1">
      <c r="A21" s="299" t="s">
        <v>21</v>
      </c>
      <c r="B21" s="300">
        <f>SUM(B6:B20)</f>
        <v>605.76610169491528</v>
      </c>
      <c r="C21" s="310">
        <v>3.5</v>
      </c>
      <c r="D21" s="302">
        <f>SUM(D6:D20)</f>
        <v>1215.0440677966103</v>
      </c>
      <c r="E21" s="301">
        <f>D21/V21%</f>
        <v>7.0895031360077736</v>
      </c>
      <c r="F21" s="303">
        <f>SUM(F6:F20)</f>
        <v>1737.9557328015953</v>
      </c>
      <c r="G21" s="301">
        <f t="shared" si="0"/>
        <v>10.140572629833279</v>
      </c>
      <c r="H21" s="304">
        <f>SUM(H6:H20)</f>
        <v>3458.365503489531</v>
      </c>
      <c r="I21" s="301">
        <f t="shared" si="6"/>
        <v>20.17876859965402</v>
      </c>
      <c r="J21" s="303">
        <f>SUM(J6:J20)</f>
        <v>1739.3171485543367</v>
      </c>
      <c r="K21" s="301">
        <v>10.199999999999999</v>
      </c>
      <c r="L21" s="303">
        <f>SUM(L6:L20)</f>
        <v>2076.3523429710867</v>
      </c>
      <c r="M21" s="301">
        <f t="shared" si="2"/>
        <v>12.115039147217731</v>
      </c>
      <c r="N21" s="303">
        <f>SUM(N6:N20)</f>
        <v>2615.436689930209</v>
      </c>
      <c r="O21" s="301">
        <v>15.3</v>
      </c>
      <c r="P21" s="303">
        <f>SUM(P6:P20)</f>
        <v>1411.432768361582</v>
      </c>
      <c r="Q21" s="301">
        <f t="shared" si="9"/>
        <v>8.2353861088424019</v>
      </c>
      <c r="R21" s="305">
        <f>SUM(R6:R20)</f>
        <v>2140.149152542373</v>
      </c>
      <c r="S21" s="301">
        <v>12.5</v>
      </c>
      <c r="T21" s="303">
        <f>SUM(T6:T20)</f>
        <v>139.08022598870056</v>
      </c>
      <c r="U21" s="306">
        <f t="shared" si="11"/>
        <v>0.81150118290904116</v>
      </c>
      <c r="V21" s="307">
        <f>SUM(V6:V20)</f>
        <v>17138.635028248587</v>
      </c>
      <c r="W21" s="308">
        <v>100</v>
      </c>
    </row>
    <row r="22" spans="1:23" s="80" customFormat="1" ht="15" customHeight="1">
      <c r="A22" s="562" t="s">
        <v>314</v>
      </c>
      <c r="B22" s="562"/>
      <c r="C22" s="562"/>
      <c r="D22" s="562"/>
      <c r="E22" s="562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233"/>
      <c r="T22" s="315"/>
      <c r="U22" s="233"/>
      <c r="V22" s="233"/>
      <c r="W22" s="233"/>
    </row>
    <row r="23" spans="1:23" s="80" customFormat="1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233"/>
      <c r="T23" s="315"/>
      <c r="U23" s="233"/>
      <c r="V23" s="233"/>
      <c r="W23" s="233"/>
    </row>
    <row r="24" spans="1:23" s="80" customFormat="1">
      <c r="A24" s="315"/>
      <c r="B24" s="315"/>
      <c r="C24" s="315"/>
      <c r="D24" s="315"/>
      <c r="E24" s="315"/>
      <c r="F24" s="315"/>
      <c r="G24" s="315"/>
      <c r="H24" s="315"/>
      <c r="I24" s="315"/>
      <c r="J24" s="316"/>
      <c r="K24" s="316"/>
      <c r="L24" s="315"/>
      <c r="M24" s="315"/>
      <c r="N24" s="315"/>
      <c r="O24" s="315"/>
      <c r="P24" s="316"/>
      <c r="Q24" s="315"/>
      <c r="R24" s="315"/>
      <c r="S24" s="233"/>
      <c r="T24" s="315"/>
      <c r="U24" s="233"/>
      <c r="V24" s="233"/>
      <c r="W24" s="233"/>
    </row>
    <row r="25" spans="1:23" s="80" customFormat="1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233"/>
      <c r="T25" s="315"/>
      <c r="U25" s="233"/>
      <c r="V25" s="233"/>
      <c r="W25" s="233"/>
    </row>
    <row r="26" spans="1:23" s="80" customFormat="1" ht="18" customHeight="1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233"/>
      <c r="T26" s="315"/>
      <c r="U26" s="233"/>
      <c r="V26" s="233"/>
      <c r="W26" s="233"/>
    </row>
    <row r="27" spans="1:23" s="80" customFormat="1" ht="2.25" hidden="1" customHeight="1">
      <c r="A27" s="315"/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233"/>
      <c r="T27" s="315"/>
      <c r="U27" s="233"/>
      <c r="V27" s="233"/>
      <c r="W27" s="233"/>
    </row>
    <row r="28" spans="1:23" s="80" customFormat="1" hidden="1">
      <c r="A28" s="315"/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233"/>
      <c r="T28" s="315"/>
      <c r="U28" s="233"/>
      <c r="V28" s="233"/>
      <c r="W28" s="233"/>
    </row>
    <row r="29" spans="1:23" s="80" customFormat="1">
      <c r="A29" s="315"/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233"/>
      <c r="T29" s="315"/>
      <c r="U29" s="233"/>
      <c r="V29" s="233"/>
      <c r="W29" s="233"/>
    </row>
    <row r="30" spans="1:23" s="80" customFormat="1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T30" s="176"/>
    </row>
    <row r="31" spans="1:23" s="80" customFormat="1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T31" s="176"/>
    </row>
    <row r="32" spans="1:23" s="80" customFormat="1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T32" s="176"/>
    </row>
    <row r="33" spans="1:20" s="80" customFormat="1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T33" s="176"/>
    </row>
    <row r="34" spans="1:20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T34" s="20"/>
    </row>
    <row r="35" spans="1:20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T35" s="20"/>
    </row>
    <row r="36" spans="1:20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T36" s="20"/>
    </row>
    <row r="37" spans="1:20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T37" s="20"/>
    </row>
    <row r="38" spans="1:20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T38" s="20"/>
    </row>
    <row r="39" spans="1:20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T39" s="20"/>
    </row>
    <row r="40" spans="1:20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T40" s="20"/>
    </row>
    <row r="41" spans="1:20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T41" s="20"/>
    </row>
    <row r="42" spans="1:20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T42" s="20"/>
    </row>
    <row r="43" spans="1:20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T43" s="20"/>
    </row>
    <row r="44" spans="1:20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T44" s="20"/>
    </row>
    <row r="45" spans="1:20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T45" s="20"/>
    </row>
    <row r="46" spans="1:20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T46" s="20"/>
    </row>
    <row r="47" spans="1:20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T47" s="20"/>
    </row>
    <row r="48" spans="1:20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T48" s="20"/>
    </row>
    <row r="49" spans="1:20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T49" s="20"/>
    </row>
    <row r="50" spans="1:20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T50" s="20"/>
    </row>
    <row r="51" spans="1:20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T51" s="20"/>
    </row>
    <row r="52" spans="1:20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T52" s="20"/>
    </row>
    <row r="53" spans="1:20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T53" s="20"/>
    </row>
    <row r="54" spans="1:20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T54" s="20"/>
    </row>
    <row r="55" spans="1:20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T55" s="20"/>
    </row>
    <row r="56" spans="1:20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T56" s="20"/>
    </row>
    <row r="57" spans="1:20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T57" s="20"/>
    </row>
    <row r="58" spans="1:20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T58" s="20"/>
    </row>
    <row r="59" spans="1:20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T59" s="20"/>
    </row>
  </sheetData>
  <mergeCells count="21">
    <mergeCell ref="A22:E22"/>
    <mergeCell ref="A1:U1"/>
    <mergeCell ref="A2:U2"/>
    <mergeCell ref="A3:A5"/>
    <mergeCell ref="B3:C3"/>
    <mergeCell ref="D3:E3"/>
    <mergeCell ref="F3:G4"/>
    <mergeCell ref="H3:I3"/>
    <mergeCell ref="J3:K3"/>
    <mergeCell ref="L3:M3"/>
    <mergeCell ref="N3:O3"/>
    <mergeCell ref="P3:Q4"/>
    <mergeCell ref="T3:U4"/>
    <mergeCell ref="B4:C4"/>
    <mergeCell ref="R3:S4"/>
    <mergeCell ref="D4:E4"/>
    <mergeCell ref="H4:I4"/>
    <mergeCell ref="V3:W4"/>
    <mergeCell ref="J4:K4"/>
    <mergeCell ref="L4:M4"/>
    <mergeCell ref="N4:O4"/>
  </mergeCells>
  <printOptions horizontalCentered="1" verticalCentered="1"/>
  <pageMargins left="0.5" right="0.5" top="0" bottom="0" header="0" footer="0"/>
  <pageSetup orientation="landscape" r:id="rId1"/>
  <headerFooter alignWithMargins="0">
    <oddFooter>&amp;C37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rightToLeft="1" workbookViewId="0">
      <selection activeCell="D10" sqref="D10"/>
    </sheetView>
  </sheetViews>
  <sheetFormatPr defaultRowHeight="12.75"/>
  <cols>
    <col min="1" max="1" width="6" customWidth="1"/>
    <col min="2" max="2" width="13.85546875" customWidth="1"/>
    <col min="3" max="3" width="13.28515625" customWidth="1"/>
    <col min="4" max="4" width="14.28515625" customWidth="1"/>
    <col min="5" max="5" width="13.140625" customWidth="1"/>
    <col min="6" max="6" width="15.140625" customWidth="1"/>
    <col min="7" max="9" width="9.140625" customWidth="1"/>
  </cols>
  <sheetData>
    <row r="2" spans="2:6">
      <c r="B2" s="567" t="s">
        <v>255</v>
      </c>
      <c r="C2" s="567"/>
      <c r="D2" s="567"/>
      <c r="E2" s="567"/>
      <c r="F2" s="567"/>
    </row>
    <row r="3" spans="2:6">
      <c r="B3" s="567"/>
      <c r="C3" s="567"/>
      <c r="D3" s="567"/>
      <c r="E3" s="567"/>
      <c r="F3" s="567"/>
    </row>
    <row r="4" spans="2:6" ht="15.75">
      <c r="B4" s="582" t="s">
        <v>300</v>
      </c>
      <c r="C4" s="582"/>
      <c r="D4" s="582"/>
      <c r="E4" s="582"/>
      <c r="F4" s="582"/>
    </row>
    <row r="5" spans="2:6" ht="26.25" customHeight="1">
      <c r="B5" s="583" t="s">
        <v>32</v>
      </c>
      <c r="C5" s="584" t="s">
        <v>256</v>
      </c>
      <c r="D5" s="585"/>
      <c r="E5" s="584" t="s">
        <v>257</v>
      </c>
      <c r="F5" s="586"/>
    </row>
    <row r="6" spans="2:6" ht="22.5" customHeight="1">
      <c r="B6" s="587"/>
      <c r="C6" s="588" t="s">
        <v>258</v>
      </c>
      <c r="D6" s="588" t="s">
        <v>45</v>
      </c>
      <c r="E6" s="588" t="s">
        <v>258</v>
      </c>
      <c r="F6" s="589" t="s">
        <v>45</v>
      </c>
    </row>
    <row r="7" spans="2:6" ht="24" customHeight="1">
      <c r="B7" s="590" t="s">
        <v>20</v>
      </c>
      <c r="C7" s="592">
        <v>715</v>
      </c>
      <c r="D7" s="588">
        <v>596</v>
      </c>
      <c r="E7" s="588">
        <v>652</v>
      </c>
      <c r="F7" s="589">
        <v>596</v>
      </c>
    </row>
    <row r="8" spans="2:6" ht="15.75">
      <c r="B8" s="591"/>
      <c r="C8" s="591"/>
      <c r="D8" s="591"/>
      <c r="E8" s="591"/>
      <c r="F8" s="591"/>
    </row>
    <row r="9" spans="2:6" ht="15">
      <c r="B9" s="268"/>
      <c r="C9" s="268"/>
      <c r="D9" s="268"/>
      <c r="E9" s="268"/>
      <c r="F9" s="268"/>
    </row>
    <row r="13" spans="2:6" ht="15.75" customHeight="1">
      <c r="B13" s="269"/>
      <c r="C13" s="269"/>
    </row>
    <row r="14" spans="2:6" ht="9.75" customHeight="1"/>
    <row r="16" spans="2:6" ht="38.25" customHeight="1"/>
    <row r="17" ht="22.5" customHeight="1"/>
  </sheetData>
  <mergeCells count="4">
    <mergeCell ref="B2:F3"/>
    <mergeCell ref="B5:B6"/>
    <mergeCell ref="C5:D5"/>
    <mergeCell ref="E5:F5"/>
  </mergeCells>
  <printOptions horizontalCentered="1" verticalCentered="1"/>
  <pageMargins left="0.7" right="0.7" top="0" bottom="0.25" header="0" footer="0.3"/>
  <pageSetup paperSize="9" orientation="portrait" r:id="rId1"/>
  <headerFooter>
    <oddFooter>&amp;C40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I22"/>
  <sheetViews>
    <sheetView rightToLeft="1" topLeftCell="B1" workbookViewId="0">
      <selection activeCell="H20" sqref="H20"/>
    </sheetView>
  </sheetViews>
  <sheetFormatPr defaultRowHeight="12.75"/>
  <cols>
    <col min="1" max="1" width="8" customWidth="1"/>
    <col min="2" max="2" width="12.85546875" customWidth="1"/>
    <col min="3" max="3" width="12.42578125" customWidth="1"/>
    <col min="4" max="4" width="15.140625" customWidth="1"/>
    <col min="5" max="5" width="14.5703125" customWidth="1"/>
    <col min="6" max="6" width="13.42578125" customWidth="1"/>
  </cols>
  <sheetData>
    <row r="1" spans="2:9" ht="21.75" customHeight="1">
      <c r="B1" s="361"/>
      <c r="C1" s="361"/>
      <c r="D1" s="361"/>
      <c r="E1" s="361"/>
    </row>
    <row r="2" spans="2:9" ht="20.25" customHeight="1">
      <c r="B2" s="366" t="s">
        <v>311</v>
      </c>
      <c r="C2" s="366"/>
      <c r="D2" s="366"/>
      <c r="E2" s="366"/>
      <c r="F2" s="366"/>
      <c r="I2" s="45"/>
    </row>
    <row r="3" spans="2:9" ht="21" customHeight="1">
      <c r="B3" s="362" t="s">
        <v>196</v>
      </c>
      <c r="C3" s="362"/>
      <c r="D3" s="101"/>
      <c r="E3" s="101"/>
      <c r="F3" s="101"/>
      <c r="I3" s="45"/>
    </row>
    <row r="4" spans="2:9" ht="24.75" customHeight="1">
      <c r="B4" s="363" t="s">
        <v>32</v>
      </c>
      <c r="C4" s="364" t="s">
        <v>25</v>
      </c>
      <c r="D4" s="365"/>
      <c r="E4" s="365"/>
      <c r="F4" s="357" t="s">
        <v>21</v>
      </c>
      <c r="I4" s="45"/>
    </row>
    <row r="5" spans="2:9" ht="20.25" customHeight="1">
      <c r="B5" s="363"/>
      <c r="C5" s="99" t="s">
        <v>26</v>
      </c>
      <c r="D5" s="99" t="s">
        <v>27</v>
      </c>
      <c r="E5" s="103" t="s">
        <v>28</v>
      </c>
      <c r="F5" s="358"/>
      <c r="I5" s="45"/>
    </row>
    <row r="6" spans="2:9" ht="18" customHeight="1">
      <c r="B6" s="104" t="s">
        <v>190</v>
      </c>
      <c r="C6" s="105">
        <v>64</v>
      </c>
      <c r="D6" s="105">
        <v>6</v>
      </c>
      <c r="E6" s="105" t="s">
        <v>179</v>
      </c>
      <c r="F6" s="106">
        <v>68</v>
      </c>
      <c r="I6" s="45"/>
    </row>
    <row r="7" spans="2:9" ht="18" customHeight="1">
      <c r="B7" s="104" t="s">
        <v>7</v>
      </c>
      <c r="C7" s="105">
        <v>365.99999999999966</v>
      </c>
      <c r="D7" s="105" t="s">
        <v>179</v>
      </c>
      <c r="E7" s="105" t="s">
        <v>179</v>
      </c>
      <c r="F7" s="106">
        <v>366</v>
      </c>
      <c r="I7" s="45"/>
    </row>
    <row r="8" spans="2:9" ht="18" customHeight="1">
      <c r="B8" s="104" t="s">
        <v>8</v>
      </c>
      <c r="C8" s="105">
        <v>58</v>
      </c>
      <c r="D8" s="105">
        <v>8</v>
      </c>
      <c r="E8" s="105" t="s">
        <v>179</v>
      </c>
      <c r="F8" s="106">
        <v>66</v>
      </c>
      <c r="I8" s="45"/>
    </row>
    <row r="9" spans="2:9" ht="18" customHeight="1">
      <c r="B9" s="104" t="s">
        <v>180</v>
      </c>
      <c r="C9" s="105">
        <v>75.999999999999972</v>
      </c>
      <c r="D9" s="105">
        <v>110.8000000000001</v>
      </c>
      <c r="E9" s="105" t="s">
        <v>179</v>
      </c>
      <c r="F9" s="106">
        <v>183</v>
      </c>
      <c r="I9" s="45"/>
    </row>
    <row r="10" spans="2:9" ht="18" customHeight="1">
      <c r="B10" s="104" t="s">
        <v>10</v>
      </c>
      <c r="C10" s="105">
        <v>1399.9999999999957</v>
      </c>
      <c r="D10" s="105">
        <v>135</v>
      </c>
      <c r="E10" s="105" t="s">
        <v>179</v>
      </c>
      <c r="F10" s="106">
        <v>1535</v>
      </c>
      <c r="I10" s="45"/>
    </row>
    <row r="11" spans="2:9" ht="18" customHeight="1">
      <c r="B11" s="104" t="s">
        <v>191</v>
      </c>
      <c r="C11" s="105">
        <v>513.00000000000045</v>
      </c>
      <c r="D11" s="105">
        <v>256.00000000000023</v>
      </c>
      <c r="E11" s="105" t="s">
        <v>179</v>
      </c>
      <c r="F11" s="106">
        <v>767.0000000000008</v>
      </c>
      <c r="G11" s="19"/>
      <c r="I11" s="45"/>
    </row>
    <row r="12" spans="2:9" ht="18" customHeight="1">
      <c r="B12" s="104" t="s">
        <v>12</v>
      </c>
      <c r="C12" s="105">
        <v>9</v>
      </c>
      <c r="D12" s="105">
        <v>8</v>
      </c>
      <c r="E12" s="105" t="s">
        <v>179</v>
      </c>
      <c r="F12" s="106">
        <v>17</v>
      </c>
      <c r="I12" s="45"/>
    </row>
    <row r="13" spans="2:9" ht="18" customHeight="1">
      <c r="B13" s="104" t="s">
        <v>13</v>
      </c>
      <c r="C13" s="105">
        <v>117.99999999999999</v>
      </c>
      <c r="D13" s="105">
        <v>18</v>
      </c>
      <c r="E13" s="105" t="s">
        <v>179</v>
      </c>
      <c r="F13" s="106">
        <v>136</v>
      </c>
      <c r="I13" s="45"/>
    </row>
    <row r="14" spans="2:9" ht="18" customHeight="1">
      <c r="B14" s="104" t="s">
        <v>181</v>
      </c>
      <c r="C14" s="105">
        <v>501.99999999999915</v>
      </c>
      <c r="D14" s="105">
        <v>18.443548387096769</v>
      </c>
      <c r="E14" s="105" t="s">
        <v>179</v>
      </c>
      <c r="F14" s="106">
        <v>504</v>
      </c>
      <c r="I14" s="45"/>
    </row>
    <row r="15" spans="2:9" ht="18" customHeight="1">
      <c r="B15" s="104" t="s">
        <v>15</v>
      </c>
      <c r="C15" s="105">
        <v>11</v>
      </c>
      <c r="D15" s="105">
        <v>2</v>
      </c>
      <c r="E15" s="105">
        <v>1</v>
      </c>
      <c r="F15" s="106">
        <v>14</v>
      </c>
      <c r="I15" s="45"/>
    </row>
    <row r="16" spans="2:9" ht="18" customHeight="1">
      <c r="B16" s="104" t="s">
        <v>16</v>
      </c>
      <c r="C16" s="105">
        <v>5</v>
      </c>
      <c r="D16" s="105">
        <v>14</v>
      </c>
      <c r="E16" s="105" t="s">
        <v>179</v>
      </c>
      <c r="F16" s="106">
        <v>19</v>
      </c>
      <c r="I16" s="45"/>
    </row>
    <row r="17" spans="2:9" ht="18" customHeight="1">
      <c r="B17" s="104" t="s">
        <v>17</v>
      </c>
      <c r="C17" s="105">
        <v>4</v>
      </c>
      <c r="D17" s="105">
        <v>1</v>
      </c>
      <c r="E17" s="105">
        <v>1</v>
      </c>
      <c r="F17" s="106">
        <v>6</v>
      </c>
      <c r="I17" s="45"/>
    </row>
    <row r="18" spans="2:9" ht="18" customHeight="1">
      <c r="B18" s="104" t="s">
        <v>18</v>
      </c>
      <c r="C18" s="105">
        <v>27</v>
      </c>
      <c r="D18" s="105">
        <v>21</v>
      </c>
      <c r="E18" s="105" t="s">
        <v>179</v>
      </c>
      <c r="F18" s="106">
        <v>48</v>
      </c>
      <c r="I18" s="45"/>
    </row>
    <row r="19" spans="2:9" ht="18" customHeight="1">
      <c r="B19" s="104" t="s">
        <v>19</v>
      </c>
      <c r="C19" s="105">
        <v>35</v>
      </c>
      <c r="D19" s="105">
        <v>1</v>
      </c>
      <c r="E19" s="105" t="s">
        <v>179</v>
      </c>
      <c r="F19" s="106">
        <v>36</v>
      </c>
      <c r="I19" s="45"/>
    </row>
    <row r="20" spans="2:9" ht="18" customHeight="1">
      <c r="B20" s="104" t="s">
        <v>20</v>
      </c>
      <c r="C20" s="105">
        <v>24</v>
      </c>
      <c r="D20" s="105">
        <v>5</v>
      </c>
      <c r="E20" s="105" t="s">
        <v>179</v>
      </c>
      <c r="F20" s="106">
        <v>29</v>
      </c>
      <c r="I20" s="45"/>
    </row>
    <row r="21" spans="2:9" ht="18" customHeight="1">
      <c r="B21" s="104" t="s">
        <v>21</v>
      </c>
      <c r="C21" s="105">
        <v>3212.0000000000127</v>
      </c>
      <c r="D21" s="105">
        <v>604.24354838709553</v>
      </c>
      <c r="E21" s="105">
        <v>2</v>
      </c>
      <c r="F21" s="106">
        <f>SUM(F6:F20)</f>
        <v>3794.0000000000009</v>
      </c>
    </row>
    <row r="22" spans="2:9">
      <c r="B22" s="359" t="s">
        <v>33</v>
      </c>
      <c r="C22" s="360"/>
      <c r="D22" s="360"/>
      <c r="E22" s="360"/>
    </row>
  </sheetData>
  <mergeCells count="7">
    <mergeCell ref="F4:F5"/>
    <mergeCell ref="B22:E22"/>
    <mergeCell ref="B1:E1"/>
    <mergeCell ref="B3:C3"/>
    <mergeCell ref="B4:B5"/>
    <mergeCell ref="C4:E4"/>
    <mergeCell ref="B2:F2"/>
  </mergeCells>
  <printOptions horizontalCentered="1" verticalCentered="1"/>
  <pageMargins left="0.7" right="0.7" top="0.75" bottom="0.75" header="0.3" footer="0.3"/>
  <pageSetup paperSize="9" orientation="portrait" r:id="rId1"/>
  <headerFooter>
    <oddFooter>&amp;C11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8"/>
  <sheetViews>
    <sheetView rightToLeft="1" workbookViewId="0">
      <selection activeCell="G15" sqref="G15"/>
    </sheetView>
  </sheetViews>
  <sheetFormatPr defaultRowHeight="12.75"/>
  <cols>
    <col min="2" max="2" width="13" customWidth="1"/>
    <col min="3" max="3" width="15.42578125" customWidth="1"/>
    <col min="4" max="4" width="22" customWidth="1"/>
    <col min="5" max="5" width="18.85546875" customWidth="1"/>
  </cols>
  <sheetData>
    <row r="4" spans="1:5" ht="12.75" customHeight="1">
      <c r="A4" s="575" t="s">
        <v>259</v>
      </c>
      <c r="B4" s="575"/>
      <c r="C4" s="575"/>
      <c r="D4" s="575"/>
      <c r="E4" s="575"/>
    </row>
    <row r="5" spans="1:5" ht="12.75" customHeight="1">
      <c r="A5" s="576"/>
      <c r="B5" s="576"/>
      <c r="C5" s="576"/>
      <c r="D5" s="576"/>
      <c r="E5" s="576"/>
    </row>
    <row r="6" spans="1:5" ht="15.75">
      <c r="A6" s="576"/>
      <c r="B6" s="576" t="s">
        <v>248</v>
      </c>
      <c r="C6" s="576"/>
      <c r="D6" s="576"/>
      <c r="E6" s="576"/>
    </row>
    <row r="7" spans="1:5" ht="21.75" customHeight="1">
      <c r="A7" s="581"/>
      <c r="B7" s="579" t="s">
        <v>260</v>
      </c>
      <c r="C7" s="579"/>
      <c r="D7" s="580" t="s">
        <v>261</v>
      </c>
      <c r="E7" s="580" t="s">
        <v>262</v>
      </c>
    </row>
    <row r="8" spans="1:5" ht="27" customHeight="1">
      <c r="A8" s="576"/>
      <c r="B8" s="577">
        <v>2025</v>
      </c>
      <c r="C8" s="578"/>
      <c r="D8" s="580">
        <v>1342</v>
      </c>
      <c r="E8" s="580">
        <v>275</v>
      </c>
    </row>
  </sheetData>
  <mergeCells count="2">
    <mergeCell ref="B8:C8"/>
    <mergeCell ref="A4:E4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S29"/>
  <sheetViews>
    <sheetView rightToLeft="1" topLeftCell="A25" workbookViewId="0">
      <selection activeCell="S12" sqref="S12"/>
    </sheetView>
  </sheetViews>
  <sheetFormatPr defaultRowHeight="12.75"/>
  <cols>
    <col min="1" max="1" width="1.85546875" customWidth="1"/>
    <col min="2" max="2" width="9.5703125" customWidth="1"/>
    <col min="3" max="4" width="6" customWidth="1"/>
    <col min="5" max="5" width="5.85546875" customWidth="1"/>
    <col min="6" max="7" width="6" customWidth="1"/>
    <col min="8" max="8" width="6.140625" customWidth="1"/>
    <col min="9" max="10" width="6" customWidth="1"/>
    <col min="11" max="12" width="5.42578125" customWidth="1"/>
    <col min="13" max="14" width="6" customWidth="1"/>
    <col min="15" max="15" width="7" customWidth="1"/>
  </cols>
  <sheetData>
    <row r="5" spans="2:15">
      <c r="B5" s="567" t="s">
        <v>227</v>
      </c>
      <c r="C5" s="567"/>
      <c r="D5" s="567"/>
      <c r="E5" s="567"/>
      <c r="F5" s="567"/>
      <c r="G5" s="567"/>
      <c r="H5" s="567"/>
      <c r="I5" s="567"/>
      <c r="J5" s="567"/>
      <c r="K5" s="567"/>
      <c r="L5" s="567"/>
      <c r="M5" s="567"/>
      <c r="N5" s="567"/>
      <c r="O5" s="567"/>
    </row>
    <row r="6" spans="2:15">
      <c r="B6" s="567"/>
      <c r="C6" s="567"/>
      <c r="D6" s="567"/>
      <c r="E6" s="567"/>
      <c r="F6" s="567"/>
      <c r="G6" s="567"/>
      <c r="H6" s="567"/>
      <c r="I6" s="567"/>
      <c r="J6" s="567"/>
      <c r="K6" s="567"/>
      <c r="L6" s="567"/>
      <c r="M6" s="567"/>
      <c r="N6" s="567"/>
      <c r="O6" s="567"/>
    </row>
    <row r="7" spans="2:15" ht="18.75">
      <c r="B7" s="203" t="s">
        <v>249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574" t="s">
        <v>276</v>
      </c>
      <c r="O7" s="574"/>
    </row>
    <row r="8" spans="2:15" ht="12.75" customHeight="1">
      <c r="B8" s="568" t="s">
        <v>203</v>
      </c>
      <c r="C8" s="570" t="s">
        <v>277</v>
      </c>
      <c r="D8" s="570" t="s">
        <v>278</v>
      </c>
      <c r="E8" s="570" t="s">
        <v>279</v>
      </c>
      <c r="F8" s="570" t="s">
        <v>280</v>
      </c>
      <c r="G8" s="570" t="s">
        <v>288</v>
      </c>
      <c r="H8" s="570" t="s">
        <v>281</v>
      </c>
      <c r="I8" s="570" t="s">
        <v>282</v>
      </c>
      <c r="J8" s="570" t="s">
        <v>283</v>
      </c>
      <c r="K8" s="570" t="s">
        <v>284</v>
      </c>
      <c r="L8" s="570" t="s">
        <v>285</v>
      </c>
      <c r="M8" s="570" t="s">
        <v>286</v>
      </c>
      <c r="N8" s="570" t="s">
        <v>287</v>
      </c>
      <c r="O8" s="572" t="s">
        <v>31</v>
      </c>
    </row>
    <row r="9" spans="2:15" ht="38.25" customHeight="1">
      <c r="B9" s="569"/>
      <c r="C9" s="571"/>
      <c r="D9" s="571"/>
      <c r="E9" s="571"/>
      <c r="F9" s="571"/>
      <c r="G9" s="571"/>
      <c r="H9" s="571"/>
      <c r="I9" s="571"/>
      <c r="J9" s="571"/>
      <c r="K9" s="571"/>
      <c r="L9" s="571"/>
      <c r="M9" s="571"/>
      <c r="N9" s="571"/>
      <c r="O9" s="573"/>
    </row>
    <row r="10" spans="2:15" s="80" customFormat="1" ht="27" customHeight="1">
      <c r="B10" s="205" t="s">
        <v>228</v>
      </c>
      <c r="C10" s="207">
        <v>11</v>
      </c>
      <c r="D10" s="207">
        <v>11.5</v>
      </c>
      <c r="E10" s="332">
        <v>0</v>
      </c>
      <c r="F10" s="207">
        <v>3</v>
      </c>
      <c r="G10" s="207">
        <v>17</v>
      </c>
      <c r="H10" s="207">
        <v>15.5</v>
      </c>
      <c r="I10" s="207">
        <v>10.7</v>
      </c>
      <c r="J10" s="207">
        <v>8.6</v>
      </c>
      <c r="K10" s="207">
        <v>10.4</v>
      </c>
      <c r="L10" s="207">
        <v>11.6</v>
      </c>
      <c r="M10" s="207">
        <v>13.5</v>
      </c>
      <c r="N10" s="211">
        <v>13</v>
      </c>
      <c r="O10" s="209">
        <f t="shared" ref="O10:O20" si="0">SUM(C10:N10)</f>
        <v>125.8</v>
      </c>
    </row>
    <row r="11" spans="2:15" s="80" customFormat="1" ht="27" customHeight="1">
      <c r="B11" s="205" t="s">
        <v>229</v>
      </c>
      <c r="C11" s="207">
        <v>7.3</v>
      </c>
      <c r="D11" s="207">
        <v>5.0999999999999996</v>
      </c>
      <c r="E11" s="332">
        <v>0</v>
      </c>
      <c r="F11" s="207">
        <v>1.5</v>
      </c>
      <c r="G11" s="207">
        <v>6.5</v>
      </c>
      <c r="H11" s="207">
        <v>4.5</v>
      </c>
      <c r="I11" s="207">
        <v>4.5999999999999996</v>
      </c>
      <c r="J11" s="207">
        <v>3.8</v>
      </c>
      <c r="K11" s="207">
        <v>4.8</v>
      </c>
      <c r="L11" s="207">
        <v>2.9</v>
      </c>
      <c r="M11" s="207">
        <v>3.4</v>
      </c>
      <c r="N11" s="211">
        <v>3.7</v>
      </c>
      <c r="O11" s="209">
        <f t="shared" si="0"/>
        <v>48.099999999999994</v>
      </c>
    </row>
    <row r="12" spans="2:15" s="80" customFormat="1" ht="27" customHeight="1">
      <c r="B12" s="205" t="s">
        <v>82</v>
      </c>
      <c r="C12" s="207">
        <v>79.5</v>
      </c>
      <c r="D12" s="207">
        <v>54.5</v>
      </c>
      <c r="E12" s="207">
        <v>12</v>
      </c>
      <c r="F12" s="207">
        <v>16</v>
      </c>
      <c r="G12" s="207">
        <v>81</v>
      </c>
      <c r="H12" s="207">
        <v>75.5</v>
      </c>
      <c r="I12" s="207">
        <v>67.5</v>
      </c>
      <c r="J12" s="207">
        <v>67.099999999999994</v>
      </c>
      <c r="K12" s="207">
        <v>74.099999999999994</v>
      </c>
      <c r="L12" s="207">
        <v>82.5</v>
      </c>
      <c r="M12" s="207">
        <v>85</v>
      </c>
      <c r="N12" s="211">
        <v>87.5</v>
      </c>
      <c r="O12" s="209">
        <f t="shared" si="0"/>
        <v>782.2</v>
      </c>
    </row>
    <row r="13" spans="2:15" s="80" customFormat="1" ht="27" customHeight="1">
      <c r="B13" s="205" t="s">
        <v>230</v>
      </c>
      <c r="C13" s="207">
        <v>20.100000000000001</v>
      </c>
      <c r="D13" s="207">
        <v>14.5</v>
      </c>
      <c r="E13" s="332">
        <v>0</v>
      </c>
      <c r="F13" s="207">
        <v>2.5</v>
      </c>
      <c r="G13" s="207">
        <v>23</v>
      </c>
      <c r="H13" s="207">
        <v>22</v>
      </c>
      <c r="I13" s="207">
        <v>19.600000000000001</v>
      </c>
      <c r="J13" s="207">
        <v>20</v>
      </c>
      <c r="K13" s="207">
        <v>22.5</v>
      </c>
      <c r="L13" s="207">
        <v>21.5</v>
      </c>
      <c r="M13" s="207">
        <v>25.5</v>
      </c>
      <c r="N13" s="211">
        <v>23.3</v>
      </c>
      <c r="O13" s="209">
        <f t="shared" si="0"/>
        <v>214.5</v>
      </c>
    </row>
    <row r="14" spans="2:15" s="80" customFormat="1" ht="27" customHeight="1">
      <c r="B14" s="205" t="s">
        <v>231</v>
      </c>
      <c r="C14" s="207">
        <v>11.3</v>
      </c>
      <c r="D14" s="207">
        <v>9.3000000000000007</v>
      </c>
      <c r="E14" s="332">
        <v>0</v>
      </c>
      <c r="F14" s="207">
        <v>2</v>
      </c>
      <c r="G14" s="207">
        <v>10.8</v>
      </c>
      <c r="H14" s="207">
        <v>11</v>
      </c>
      <c r="I14" s="207">
        <v>10.4</v>
      </c>
      <c r="J14" s="207">
        <v>9.3000000000000007</v>
      </c>
      <c r="K14" s="207">
        <v>12.3</v>
      </c>
      <c r="L14" s="207">
        <v>13.3</v>
      </c>
      <c r="M14" s="207">
        <v>14.3</v>
      </c>
      <c r="N14" s="211">
        <v>9.6</v>
      </c>
      <c r="O14" s="209">
        <f t="shared" si="0"/>
        <v>113.6</v>
      </c>
    </row>
    <row r="15" spans="2:15" s="80" customFormat="1" ht="27" customHeight="1">
      <c r="B15" s="205" t="s">
        <v>232</v>
      </c>
      <c r="C15" s="207">
        <v>47.1</v>
      </c>
      <c r="D15" s="207">
        <v>29</v>
      </c>
      <c r="E15" s="332">
        <v>0</v>
      </c>
      <c r="F15" s="207">
        <v>4.5</v>
      </c>
      <c r="G15" s="207">
        <v>31.5</v>
      </c>
      <c r="H15" s="207">
        <v>29.3</v>
      </c>
      <c r="I15" s="207">
        <v>30.2</v>
      </c>
      <c r="J15" s="207">
        <v>29.8</v>
      </c>
      <c r="K15" s="207">
        <v>28.3</v>
      </c>
      <c r="L15" s="207">
        <v>31.8</v>
      </c>
      <c r="M15" s="207">
        <v>31.8</v>
      </c>
      <c r="N15" s="211">
        <v>23.3</v>
      </c>
      <c r="O15" s="209">
        <f t="shared" si="0"/>
        <v>316.60000000000002</v>
      </c>
    </row>
    <row r="16" spans="2:15" s="80" customFormat="1" ht="27" customHeight="1">
      <c r="B16" s="205" t="s">
        <v>233</v>
      </c>
      <c r="C16" s="207">
        <v>36.5</v>
      </c>
      <c r="D16" s="207">
        <v>27.5</v>
      </c>
      <c r="E16" s="332">
        <v>0</v>
      </c>
      <c r="F16" s="207">
        <v>12.5</v>
      </c>
      <c r="G16" s="207">
        <v>36</v>
      </c>
      <c r="H16" s="207">
        <v>28</v>
      </c>
      <c r="I16" s="207">
        <v>29.9</v>
      </c>
      <c r="J16" s="207">
        <v>37</v>
      </c>
      <c r="K16" s="207">
        <v>42.5</v>
      </c>
      <c r="L16" s="207">
        <v>43.5</v>
      </c>
      <c r="M16" s="207">
        <v>45</v>
      </c>
      <c r="N16" s="211">
        <v>65.5</v>
      </c>
      <c r="O16" s="209">
        <f t="shared" si="0"/>
        <v>403.9</v>
      </c>
    </row>
    <row r="17" spans="2:19" s="80" customFormat="1" ht="27" customHeight="1">
      <c r="B17" s="205" t="s">
        <v>234</v>
      </c>
      <c r="C17" s="207">
        <v>14.2</v>
      </c>
      <c r="D17" s="207">
        <v>8.1999999999999993</v>
      </c>
      <c r="E17" s="332">
        <v>0</v>
      </c>
      <c r="F17" s="207">
        <v>1.7</v>
      </c>
      <c r="G17" s="207">
        <v>10</v>
      </c>
      <c r="H17" s="207">
        <v>5</v>
      </c>
      <c r="I17" s="207">
        <v>18.5</v>
      </c>
      <c r="J17" s="207">
        <v>8</v>
      </c>
      <c r="K17" s="207">
        <v>8.1999999999999993</v>
      </c>
      <c r="L17" s="207">
        <v>9.3000000000000007</v>
      </c>
      <c r="M17" s="207">
        <v>12</v>
      </c>
      <c r="N17" s="211">
        <v>12</v>
      </c>
      <c r="O17" s="209">
        <f t="shared" si="0"/>
        <v>107.1</v>
      </c>
    </row>
    <row r="18" spans="2:19" s="80" customFormat="1" ht="27" customHeight="1">
      <c r="B18" s="205" t="s">
        <v>235</v>
      </c>
      <c r="C18" s="207">
        <v>14.8</v>
      </c>
      <c r="D18" s="207">
        <v>17.600000000000001</v>
      </c>
      <c r="E18" s="332">
        <v>0</v>
      </c>
      <c r="F18" s="207">
        <v>11.5</v>
      </c>
      <c r="G18" s="207">
        <v>22.7</v>
      </c>
      <c r="H18" s="207">
        <v>17.2</v>
      </c>
      <c r="I18" s="207">
        <v>23.7</v>
      </c>
      <c r="J18" s="207">
        <v>15.4</v>
      </c>
      <c r="K18" s="207">
        <v>24</v>
      </c>
      <c r="L18" s="207">
        <v>20.399999999999999</v>
      </c>
      <c r="M18" s="207">
        <v>21.9</v>
      </c>
      <c r="N18" s="211">
        <v>21.4</v>
      </c>
      <c r="O18" s="209">
        <f t="shared" si="0"/>
        <v>210.60000000000005</v>
      </c>
    </row>
    <row r="19" spans="2:19" s="80" customFormat="1" ht="27" customHeight="1">
      <c r="B19" s="205" t="s">
        <v>236</v>
      </c>
      <c r="C19" s="207">
        <v>5.6</v>
      </c>
      <c r="D19" s="207">
        <v>4.3</v>
      </c>
      <c r="E19" s="332">
        <v>0</v>
      </c>
      <c r="F19" s="207">
        <v>0.5</v>
      </c>
      <c r="G19" s="207">
        <v>3.2</v>
      </c>
      <c r="H19" s="207">
        <v>4.2</v>
      </c>
      <c r="I19" s="207">
        <v>2.5</v>
      </c>
      <c r="J19" s="207">
        <v>1.6</v>
      </c>
      <c r="K19" s="207">
        <v>3.6</v>
      </c>
      <c r="L19" s="207">
        <v>2.1</v>
      </c>
      <c r="M19" s="207">
        <v>2.1</v>
      </c>
      <c r="N19" s="211">
        <v>2.1</v>
      </c>
      <c r="O19" s="209">
        <f t="shared" si="0"/>
        <v>31.800000000000004</v>
      </c>
    </row>
    <row r="20" spans="2:19" s="80" customFormat="1" ht="27" customHeight="1">
      <c r="B20" s="205" t="s">
        <v>219</v>
      </c>
      <c r="C20" s="207">
        <v>2.5</v>
      </c>
      <c r="D20" s="207">
        <v>2.5</v>
      </c>
      <c r="E20" s="332">
        <v>0</v>
      </c>
      <c r="F20" s="207">
        <v>3</v>
      </c>
      <c r="G20" s="207">
        <v>3</v>
      </c>
      <c r="H20" s="207">
        <v>3</v>
      </c>
      <c r="I20" s="207">
        <v>3</v>
      </c>
      <c r="J20" s="207">
        <v>4</v>
      </c>
      <c r="K20" s="207">
        <v>3</v>
      </c>
      <c r="L20" s="207">
        <v>3</v>
      </c>
      <c r="M20" s="207">
        <v>4.5</v>
      </c>
      <c r="N20" s="211">
        <v>5</v>
      </c>
      <c r="O20" s="209">
        <f t="shared" si="0"/>
        <v>36.5</v>
      </c>
    </row>
    <row r="21" spans="2:19" s="80" customFormat="1" ht="27" customHeight="1">
      <c r="B21" s="205" t="s">
        <v>204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207">
        <v>10</v>
      </c>
      <c r="I21" s="332">
        <v>0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209">
        <f>SUM(H21:N21)</f>
        <v>10</v>
      </c>
    </row>
    <row r="22" spans="2:19" s="80" customFormat="1" ht="27" customHeight="1">
      <c r="B22" s="205" t="s">
        <v>237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207">
        <v>3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209">
        <f>SUM(H22:N22)</f>
        <v>3</v>
      </c>
    </row>
    <row r="23" spans="2:19" s="80" customFormat="1" ht="27" customHeight="1">
      <c r="B23" s="205" t="s">
        <v>238</v>
      </c>
      <c r="C23" s="208">
        <v>2.7</v>
      </c>
      <c r="D23" s="208">
        <v>3.5</v>
      </c>
      <c r="E23" s="332">
        <v>0</v>
      </c>
      <c r="F23" s="208">
        <v>3</v>
      </c>
      <c r="G23" s="208">
        <v>3.5</v>
      </c>
      <c r="H23" s="208">
        <v>4.5</v>
      </c>
      <c r="I23" s="208">
        <v>6.5</v>
      </c>
      <c r="J23" s="208">
        <v>4</v>
      </c>
      <c r="K23" s="208">
        <v>6</v>
      </c>
      <c r="L23" s="208">
        <v>5</v>
      </c>
      <c r="M23" s="208">
        <v>5.5</v>
      </c>
      <c r="N23" s="207">
        <v>6.5</v>
      </c>
      <c r="O23" s="209">
        <f>SUM(C23:N23)</f>
        <v>50.7</v>
      </c>
    </row>
    <row r="24" spans="2:19" ht="27" customHeight="1">
      <c r="B24" s="205" t="s">
        <v>21</v>
      </c>
      <c r="C24" s="211">
        <f>SUM(C10:C23)</f>
        <v>252.6</v>
      </c>
      <c r="D24" s="211">
        <f>SUM(D10:D23)</f>
        <v>187.49999999999997</v>
      </c>
      <c r="E24" s="211">
        <f>SUM(E12:E23)</f>
        <v>12</v>
      </c>
      <c r="F24" s="211">
        <f t="shared" ref="F24:N24" si="1">SUM(F10:F23)</f>
        <v>61.7</v>
      </c>
      <c r="G24" s="211">
        <f t="shared" si="1"/>
        <v>248.2</v>
      </c>
      <c r="H24" s="211">
        <f t="shared" si="1"/>
        <v>232.7</v>
      </c>
      <c r="I24" s="211">
        <f t="shared" si="1"/>
        <v>227.1</v>
      </c>
      <c r="J24" s="211">
        <f t="shared" si="1"/>
        <v>208.6</v>
      </c>
      <c r="K24" s="211">
        <f t="shared" si="1"/>
        <v>239.7</v>
      </c>
      <c r="L24" s="211">
        <f t="shared" si="1"/>
        <v>246.90000000000003</v>
      </c>
      <c r="M24" s="211">
        <f t="shared" si="1"/>
        <v>264.5</v>
      </c>
      <c r="N24" s="207">
        <f t="shared" si="1"/>
        <v>272.90000000000003</v>
      </c>
      <c r="O24" s="209">
        <f>SUM(C24:N24)</f>
        <v>2454.4</v>
      </c>
    </row>
    <row r="25" spans="2:19">
      <c r="B25" s="80"/>
    </row>
    <row r="28" spans="2:19">
      <c r="H28" s="71"/>
    </row>
    <row r="29" spans="2:19">
      <c r="S29" s="71"/>
    </row>
  </sheetData>
  <mergeCells count="16">
    <mergeCell ref="B5:O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N7:O7"/>
  </mergeCells>
  <printOptions horizontalCentered="1" verticalCentered="1"/>
  <pageMargins left="0.7" right="0.7" top="0.75" bottom="0.75" header="0.3" footer="0.3"/>
  <pageSetup paperSize="9" orientation="portrait" r:id="rId1"/>
  <headerFooter>
    <oddFooter>&amp;C41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rightToLeft="1" workbookViewId="0">
      <selection activeCell="P15" sqref="P15"/>
    </sheetView>
  </sheetViews>
  <sheetFormatPr defaultRowHeight="12.75"/>
  <cols>
    <col min="1" max="1" width="1.42578125" customWidth="1"/>
    <col min="2" max="2" width="6.85546875" customWidth="1"/>
    <col min="3" max="3" width="6.28515625" customWidth="1"/>
    <col min="4" max="4" width="6.85546875" customWidth="1"/>
    <col min="5" max="5" width="6.7109375" customWidth="1"/>
    <col min="6" max="6" width="5.28515625" customWidth="1"/>
    <col min="7" max="7" width="6.28515625" customWidth="1"/>
    <col min="8" max="8" width="5.85546875" customWidth="1"/>
    <col min="9" max="9" width="6.7109375" customWidth="1"/>
    <col min="10" max="10" width="6.28515625" customWidth="1"/>
    <col min="11" max="11" width="6.42578125" customWidth="1"/>
    <col min="12" max="12" width="5.28515625" customWidth="1"/>
    <col min="13" max="13" width="5.42578125" customWidth="1"/>
    <col min="14" max="14" width="5.5703125" customWidth="1"/>
    <col min="15" max="15" width="7.7109375" customWidth="1"/>
  </cols>
  <sheetData>
    <row r="1" spans="1:15">
      <c r="B1" s="567" t="s">
        <v>202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</row>
    <row r="2" spans="1:15" ht="9.75" customHeight="1"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</row>
    <row r="3" spans="1:15" ht="18.75" customHeight="1">
      <c r="A3" t="s">
        <v>301</v>
      </c>
      <c r="B3" s="574" t="s">
        <v>263</v>
      </c>
      <c r="C3" s="57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574" t="s">
        <v>276</v>
      </c>
      <c r="O3" s="574"/>
    </row>
    <row r="4" spans="1:15" ht="14.25" customHeight="1">
      <c r="B4" s="568" t="s">
        <v>203</v>
      </c>
      <c r="C4" s="570" t="s">
        <v>277</v>
      </c>
      <c r="D4" s="570" t="s">
        <v>278</v>
      </c>
      <c r="E4" s="570" t="s">
        <v>279</v>
      </c>
      <c r="F4" s="570" t="s">
        <v>280</v>
      </c>
      <c r="G4" s="570" t="s">
        <v>288</v>
      </c>
      <c r="H4" s="570" t="s">
        <v>281</v>
      </c>
      <c r="I4" s="570" t="s">
        <v>282</v>
      </c>
      <c r="J4" s="570" t="s">
        <v>283</v>
      </c>
      <c r="K4" s="570" t="s">
        <v>284</v>
      </c>
      <c r="L4" s="570" t="s">
        <v>285</v>
      </c>
      <c r="M4" s="570" t="s">
        <v>286</v>
      </c>
      <c r="N4" s="570" t="s">
        <v>287</v>
      </c>
      <c r="O4" s="572" t="s">
        <v>31</v>
      </c>
    </row>
    <row r="5" spans="1:15" ht="44.25" customHeight="1">
      <c r="B5" s="569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3"/>
    </row>
    <row r="6" spans="1:15" ht="22.5" customHeight="1">
      <c r="B6" s="205" t="s">
        <v>204</v>
      </c>
      <c r="C6" s="236">
        <v>29</v>
      </c>
      <c r="D6" s="237">
        <v>20</v>
      </c>
      <c r="E6" s="236">
        <v>1</v>
      </c>
      <c r="F6" s="237">
        <v>8</v>
      </c>
      <c r="G6" s="237">
        <v>158</v>
      </c>
      <c r="H6" s="237">
        <v>137.5</v>
      </c>
      <c r="I6" s="237">
        <v>26</v>
      </c>
      <c r="J6" s="237">
        <v>30</v>
      </c>
      <c r="K6" s="237">
        <v>14</v>
      </c>
      <c r="L6" s="237">
        <v>20</v>
      </c>
      <c r="M6" s="237">
        <v>24</v>
      </c>
      <c r="N6" s="237">
        <v>28</v>
      </c>
      <c r="O6" s="206">
        <f>SUM(C6:N6)</f>
        <v>495.5</v>
      </c>
    </row>
    <row r="7" spans="1:15" ht="22.5" customHeight="1">
      <c r="B7" s="205" t="s">
        <v>205</v>
      </c>
      <c r="C7" s="236">
        <v>159</v>
      </c>
      <c r="D7" s="237">
        <v>184.5</v>
      </c>
      <c r="E7" s="236">
        <v>610</v>
      </c>
      <c r="F7" s="237">
        <v>10</v>
      </c>
      <c r="G7" s="237">
        <v>21</v>
      </c>
      <c r="H7" s="237">
        <v>18</v>
      </c>
      <c r="I7" s="237">
        <v>32</v>
      </c>
      <c r="J7" s="237">
        <v>16.5</v>
      </c>
      <c r="K7" s="237">
        <v>21</v>
      </c>
      <c r="L7" s="237">
        <v>22</v>
      </c>
      <c r="M7" s="237">
        <v>21</v>
      </c>
      <c r="N7" s="237">
        <v>22</v>
      </c>
      <c r="O7" s="206">
        <f t="shared" ref="O7:O28" si="0">SUM(C7:N7)</f>
        <v>1137</v>
      </c>
    </row>
    <row r="8" spans="1:15" ht="22.5" customHeight="1">
      <c r="B8" s="205" t="s">
        <v>206</v>
      </c>
      <c r="C8" s="236">
        <v>50</v>
      </c>
      <c r="D8" s="237">
        <v>55</v>
      </c>
      <c r="E8" s="236">
        <v>5</v>
      </c>
      <c r="F8" s="237">
        <v>0.5</v>
      </c>
      <c r="G8" s="237">
        <v>45</v>
      </c>
      <c r="H8" s="237">
        <v>40</v>
      </c>
      <c r="I8" s="237">
        <v>60</v>
      </c>
      <c r="J8" s="237">
        <v>40</v>
      </c>
      <c r="K8" s="237">
        <v>60</v>
      </c>
      <c r="L8" s="237">
        <v>50</v>
      </c>
      <c r="M8" s="237">
        <v>45</v>
      </c>
      <c r="N8" s="237">
        <v>40</v>
      </c>
      <c r="O8" s="206">
        <f t="shared" si="0"/>
        <v>490.5</v>
      </c>
    </row>
    <row r="9" spans="1:15" ht="22.5" customHeight="1">
      <c r="B9" s="205" t="s">
        <v>207</v>
      </c>
      <c r="C9" s="236">
        <v>57</v>
      </c>
      <c r="D9" s="237">
        <v>62</v>
      </c>
      <c r="E9" s="236">
        <v>26.5</v>
      </c>
      <c r="F9" s="237">
        <v>12</v>
      </c>
      <c r="G9" s="237">
        <v>9</v>
      </c>
      <c r="H9" s="237">
        <v>8</v>
      </c>
      <c r="I9" s="237">
        <v>21</v>
      </c>
      <c r="J9" s="237">
        <v>37</v>
      </c>
      <c r="K9" s="237">
        <v>10</v>
      </c>
      <c r="L9" s="237">
        <v>11.5</v>
      </c>
      <c r="M9" s="237">
        <v>11</v>
      </c>
      <c r="N9" s="237">
        <v>10</v>
      </c>
      <c r="O9" s="206">
        <f t="shared" si="0"/>
        <v>275</v>
      </c>
    </row>
    <row r="10" spans="1:15" ht="22.5" customHeight="1">
      <c r="B10" s="205" t="s">
        <v>208</v>
      </c>
      <c r="C10" s="236">
        <v>193</v>
      </c>
      <c r="D10" s="237">
        <v>220</v>
      </c>
      <c r="E10" s="236">
        <v>269</v>
      </c>
      <c r="F10" s="237">
        <v>120</v>
      </c>
      <c r="G10" s="237">
        <v>272</v>
      </c>
      <c r="H10" s="237">
        <v>25</v>
      </c>
      <c r="I10" s="237">
        <v>220</v>
      </c>
      <c r="J10" s="237">
        <v>194</v>
      </c>
      <c r="K10" s="237">
        <v>168</v>
      </c>
      <c r="L10" s="237">
        <v>191</v>
      </c>
      <c r="M10" s="237">
        <v>165</v>
      </c>
      <c r="N10" s="237">
        <v>141</v>
      </c>
      <c r="O10" s="206">
        <f t="shared" si="0"/>
        <v>2178</v>
      </c>
    </row>
    <row r="11" spans="1:15" ht="22.5" customHeight="1">
      <c r="B11" s="205" t="s">
        <v>209</v>
      </c>
      <c r="C11" s="236">
        <v>25</v>
      </c>
      <c r="D11" s="237">
        <v>30</v>
      </c>
      <c r="E11" s="236">
        <v>25</v>
      </c>
      <c r="F11" s="237">
        <v>100</v>
      </c>
      <c r="G11" s="237">
        <v>10</v>
      </c>
      <c r="H11" s="238">
        <v>0</v>
      </c>
      <c r="I11" s="237">
        <v>40</v>
      </c>
      <c r="J11" s="237">
        <v>3</v>
      </c>
      <c r="K11" s="237">
        <v>2</v>
      </c>
      <c r="L11" s="237">
        <v>3</v>
      </c>
      <c r="M11" s="237">
        <v>5</v>
      </c>
      <c r="N11" s="237">
        <v>3</v>
      </c>
      <c r="O11" s="206">
        <f t="shared" si="0"/>
        <v>246</v>
      </c>
    </row>
    <row r="12" spans="1:15" ht="22.5" customHeight="1">
      <c r="B12" s="205" t="s">
        <v>210</v>
      </c>
      <c r="C12" s="236">
        <v>217</v>
      </c>
      <c r="D12" s="237">
        <v>217</v>
      </c>
      <c r="E12" s="236">
        <v>166</v>
      </c>
      <c r="F12" s="237">
        <v>23</v>
      </c>
      <c r="G12" s="237">
        <v>76</v>
      </c>
      <c r="H12" s="237">
        <v>19</v>
      </c>
      <c r="I12" s="237">
        <v>78</v>
      </c>
      <c r="J12" s="237">
        <v>119</v>
      </c>
      <c r="K12" s="237">
        <v>168</v>
      </c>
      <c r="L12" s="237">
        <v>92</v>
      </c>
      <c r="M12" s="237">
        <v>118</v>
      </c>
      <c r="N12" s="237">
        <v>144</v>
      </c>
      <c r="O12" s="206">
        <f t="shared" si="0"/>
        <v>1437</v>
      </c>
    </row>
    <row r="13" spans="1:15" ht="22.5" customHeight="1">
      <c r="B13" s="205" t="s">
        <v>211</v>
      </c>
      <c r="C13" s="236">
        <v>10</v>
      </c>
      <c r="D13" s="237">
        <v>15</v>
      </c>
      <c r="E13" s="236">
        <v>20</v>
      </c>
      <c r="F13" s="237">
        <v>5</v>
      </c>
      <c r="G13" s="237">
        <v>3</v>
      </c>
      <c r="H13" s="238">
        <v>0</v>
      </c>
      <c r="I13" s="237">
        <v>5</v>
      </c>
      <c r="J13" s="237">
        <v>1</v>
      </c>
      <c r="K13" s="237">
        <v>2</v>
      </c>
      <c r="L13" s="237">
        <v>5</v>
      </c>
      <c r="M13" s="237">
        <v>5</v>
      </c>
      <c r="N13" s="237">
        <v>5</v>
      </c>
      <c r="O13" s="206">
        <f t="shared" si="0"/>
        <v>76</v>
      </c>
    </row>
    <row r="14" spans="1:15" ht="22.5" customHeight="1">
      <c r="B14" s="205" t="s">
        <v>212</v>
      </c>
      <c r="C14" s="236">
        <v>16</v>
      </c>
      <c r="D14" s="237">
        <v>12</v>
      </c>
      <c r="E14" s="236">
        <v>10.5</v>
      </c>
      <c r="F14" s="237">
        <v>6.5</v>
      </c>
      <c r="G14" s="237">
        <v>15</v>
      </c>
      <c r="H14" s="237">
        <v>36</v>
      </c>
      <c r="I14" s="237">
        <v>21</v>
      </c>
      <c r="J14" s="237">
        <v>12</v>
      </c>
      <c r="K14" s="237">
        <v>8</v>
      </c>
      <c r="L14" s="237">
        <v>8.5</v>
      </c>
      <c r="M14" s="237">
        <v>9</v>
      </c>
      <c r="N14" s="237">
        <v>10</v>
      </c>
      <c r="O14" s="206">
        <f t="shared" si="0"/>
        <v>164.5</v>
      </c>
    </row>
    <row r="15" spans="1:15" ht="34.5" customHeight="1">
      <c r="B15" s="249" t="s">
        <v>213</v>
      </c>
      <c r="C15" s="236">
        <v>225</v>
      </c>
      <c r="D15" s="237">
        <v>250</v>
      </c>
      <c r="E15" s="236">
        <v>300</v>
      </c>
      <c r="F15" s="237">
        <v>100</v>
      </c>
      <c r="G15" s="237">
        <v>175</v>
      </c>
      <c r="H15" s="238">
        <v>0</v>
      </c>
      <c r="I15" s="237">
        <v>150</v>
      </c>
      <c r="J15" s="237">
        <v>150</v>
      </c>
      <c r="K15" s="237">
        <v>200</v>
      </c>
      <c r="L15" s="237">
        <v>150</v>
      </c>
      <c r="M15" s="237">
        <v>125</v>
      </c>
      <c r="N15" s="237">
        <v>150</v>
      </c>
      <c r="O15" s="206">
        <f t="shared" si="0"/>
        <v>1975</v>
      </c>
    </row>
    <row r="16" spans="1:15" ht="22.5" customHeight="1">
      <c r="B16" s="205" t="s">
        <v>214</v>
      </c>
      <c r="C16" s="236">
        <v>1</v>
      </c>
      <c r="D16" s="237">
        <v>1</v>
      </c>
      <c r="E16" s="236">
        <v>2</v>
      </c>
      <c r="F16" s="237">
        <v>0.5</v>
      </c>
      <c r="G16" s="237">
        <v>10</v>
      </c>
      <c r="H16" s="238">
        <v>0</v>
      </c>
      <c r="I16" s="237">
        <v>7</v>
      </c>
      <c r="J16" s="237">
        <v>10</v>
      </c>
      <c r="K16" s="237">
        <v>5</v>
      </c>
      <c r="L16" s="237">
        <v>5</v>
      </c>
      <c r="M16" s="237">
        <v>3</v>
      </c>
      <c r="N16" s="237">
        <v>2</v>
      </c>
      <c r="O16" s="206">
        <f t="shared" si="0"/>
        <v>46.5</v>
      </c>
    </row>
    <row r="17" spans="2:15" ht="22.5" customHeight="1">
      <c r="B17" s="205" t="s">
        <v>215</v>
      </c>
      <c r="C17" s="236">
        <v>40</v>
      </c>
      <c r="D17" s="237">
        <v>45</v>
      </c>
      <c r="E17" s="236">
        <v>1</v>
      </c>
      <c r="F17" s="237">
        <v>2</v>
      </c>
      <c r="G17" s="237">
        <v>30</v>
      </c>
      <c r="H17" s="237">
        <v>20</v>
      </c>
      <c r="I17" s="237">
        <v>15</v>
      </c>
      <c r="J17" s="237">
        <v>5</v>
      </c>
      <c r="K17" s="237">
        <v>15</v>
      </c>
      <c r="L17" s="237">
        <v>10</v>
      </c>
      <c r="M17" s="237">
        <v>5</v>
      </c>
      <c r="N17" s="237">
        <v>10</v>
      </c>
      <c r="O17" s="206">
        <f t="shared" si="0"/>
        <v>198</v>
      </c>
    </row>
    <row r="18" spans="2:15" ht="22.5" customHeight="1">
      <c r="B18" s="205" t="s">
        <v>216</v>
      </c>
      <c r="C18" s="236">
        <v>200</v>
      </c>
      <c r="D18" s="237">
        <v>225</v>
      </c>
      <c r="E18" s="236">
        <v>250</v>
      </c>
      <c r="F18" s="237">
        <v>100</v>
      </c>
      <c r="G18" s="237">
        <v>250</v>
      </c>
      <c r="H18" s="238">
        <v>0</v>
      </c>
      <c r="I18" s="237">
        <v>150</v>
      </c>
      <c r="J18" s="237">
        <v>150</v>
      </c>
      <c r="K18" s="237">
        <v>175</v>
      </c>
      <c r="L18" s="237">
        <v>200</v>
      </c>
      <c r="M18" s="237">
        <v>200</v>
      </c>
      <c r="N18" s="237">
        <v>200</v>
      </c>
      <c r="O18" s="206">
        <f t="shared" si="0"/>
        <v>2100</v>
      </c>
    </row>
    <row r="19" spans="2:15" ht="22.5" customHeight="1">
      <c r="B19" s="205" t="s">
        <v>217</v>
      </c>
      <c r="C19" s="236">
        <v>90</v>
      </c>
      <c r="D19" s="237">
        <v>80</v>
      </c>
      <c r="E19" s="236">
        <v>5</v>
      </c>
      <c r="F19" s="237">
        <v>2</v>
      </c>
      <c r="G19" s="237">
        <v>100</v>
      </c>
      <c r="H19" s="237">
        <v>90</v>
      </c>
      <c r="I19" s="237">
        <v>90</v>
      </c>
      <c r="J19" s="237">
        <v>90</v>
      </c>
      <c r="K19" s="237">
        <v>70</v>
      </c>
      <c r="L19" s="237">
        <v>70</v>
      </c>
      <c r="M19" s="237">
        <v>70</v>
      </c>
      <c r="N19" s="237">
        <v>8</v>
      </c>
      <c r="O19" s="206">
        <f t="shared" si="0"/>
        <v>765</v>
      </c>
    </row>
    <row r="20" spans="2:15" ht="33.75" customHeight="1">
      <c r="B20" s="249" t="s">
        <v>218</v>
      </c>
      <c r="C20" s="236">
        <v>5</v>
      </c>
      <c r="D20" s="237">
        <v>5</v>
      </c>
      <c r="E20" s="238">
        <v>0</v>
      </c>
      <c r="F20" s="237">
        <v>0.5</v>
      </c>
      <c r="G20" s="237">
        <v>2</v>
      </c>
      <c r="H20" s="237">
        <v>1</v>
      </c>
      <c r="I20" s="237">
        <v>3</v>
      </c>
      <c r="J20" s="237">
        <v>3</v>
      </c>
      <c r="K20" s="237">
        <v>5</v>
      </c>
      <c r="L20" s="237">
        <v>5</v>
      </c>
      <c r="M20" s="237">
        <v>5</v>
      </c>
      <c r="N20" s="237">
        <v>5</v>
      </c>
      <c r="O20" s="206">
        <f t="shared" si="0"/>
        <v>39.5</v>
      </c>
    </row>
    <row r="21" spans="2:15" ht="22.5" customHeight="1">
      <c r="B21" s="205" t="s">
        <v>219</v>
      </c>
      <c r="C21" s="236">
        <v>134</v>
      </c>
      <c r="D21" s="237">
        <v>135</v>
      </c>
      <c r="E21" s="236">
        <v>509</v>
      </c>
      <c r="F21" s="237">
        <v>8</v>
      </c>
      <c r="G21" s="237">
        <v>19</v>
      </c>
      <c r="H21" s="237">
        <v>18.5</v>
      </c>
      <c r="I21" s="237">
        <v>47</v>
      </c>
      <c r="J21" s="237">
        <v>66</v>
      </c>
      <c r="K21" s="237">
        <v>12</v>
      </c>
      <c r="L21" s="237">
        <v>18</v>
      </c>
      <c r="M21" s="237">
        <v>24</v>
      </c>
      <c r="N21" s="237">
        <v>19.5</v>
      </c>
      <c r="O21" s="206">
        <f t="shared" si="0"/>
        <v>1010</v>
      </c>
    </row>
    <row r="22" spans="2:15" ht="33.75" customHeight="1">
      <c r="B22" s="249" t="s">
        <v>220</v>
      </c>
      <c r="C22" s="236">
        <v>100</v>
      </c>
      <c r="D22" s="237">
        <v>75</v>
      </c>
      <c r="E22" s="236">
        <v>2</v>
      </c>
      <c r="F22" s="237">
        <v>1</v>
      </c>
      <c r="G22" s="237">
        <v>70</v>
      </c>
      <c r="H22" s="237">
        <v>60</v>
      </c>
      <c r="I22" s="237">
        <v>75</v>
      </c>
      <c r="J22" s="237">
        <v>55</v>
      </c>
      <c r="K22" s="237">
        <v>20</v>
      </c>
      <c r="L22" s="237">
        <v>10</v>
      </c>
      <c r="M22" s="237">
        <v>10</v>
      </c>
      <c r="N22" s="237">
        <v>5</v>
      </c>
      <c r="O22" s="206">
        <f t="shared" si="0"/>
        <v>483</v>
      </c>
    </row>
    <row r="23" spans="2:15" ht="30" customHeight="1">
      <c r="B23" s="249" t="s">
        <v>221</v>
      </c>
      <c r="C23" s="236">
        <v>25</v>
      </c>
      <c r="D23" s="237">
        <v>25</v>
      </c>
      <c r="E23" s="236">
        <v>40</v>
      </c>
      <c r="F23" s="237">
        <v>5</v>
      </c>
      <c r="G23" s="237">
        <v>50</v>
      </c>
      <c r="H23" s="238">
        <v>0</v>
      </c>
      <c r="I23" s="237">
        <v>50</v>
      </c>
      <c r="J23" s="237">
        <v>50</v>
      </c>
      <c r="K23" s="237">
        <v>30</v>
      </c>
      <c r="L23" s="237">
        <v>25</v>
      </c>
      <c r="M23" s="237">
        <v>25</v>
      </c>
      <c r="N23" s="237">
        <v>50</v>
      </c>
      <c r="O23" s="206">
        <f t="shared" si="0"/>
        <v>375</v>
      </c>
    </row>
    <row r="24" spans="2:15" ht="22.5" customHeight="1">
      <c r="B24" s="205" t="s">
        <v>222</v>
      </c>
      <c r="C24" s="236">
        <v>7.5</v>
      </c>
      <c r="D24" s="237">
        <v>8</v>
      </c>
      <c r="E24" s="236">
        <v>8</v>
      </c>
      <c r="F24" s="237">
        <v>6</v>
      </c>
      <c r="G24" s="237">
        <v>7</v>
      </c>
      <c r="H24" s="237">
        <v>7</v>
      </c>
      <c r="I24" s="237">
        <v>5</v>
      </c>
      <c r="J24" s="237">
        <v>4</v>
      </c>
      <c r="K24" s="237">
        <v>4.5</v>
      </c>
      <c r="L24" s="237">
        <v>4.5</v>
      </c>
      <c r="M24" s="237">
        <v>5</v>
      </c>
      <c r="N24" s="237">
        <v>4</v>
      </c>
      <c r="O24" s="206">
        <f t="shared" si="0"/>
        <v>70.5</v>
      </c>
    </row>
    <row r="25" spans="2:15" ht="22.5" customHeight="1">
      <c r="B25" s="205" t="s">
        <v>223</v>
      </c>
      <c r="C25" s="236">
        <v>6.5</v>
      </c>
      <c r="D25" s="237">
        <v>6</v>
      </c>
      <c r="E25" s="236">
        <v>6</v>
      </c>
      <c r="F25" s="237">
        <v>4</v>
      </c>
      <c r="G25" s="237">
        <v>6</v>
      </c>
      <c r="H25" s="237">
        <v>4</v>
      </c>
      <c r="I25" s="237">
        <v>4</v>
      </c>
      <c r="J25" s="237">
        <v>3</v>
      </c>
      <c r="K25" s="237">
        <v>4</v>
      </c>
      <c r="L25" s="237">
        <v>4</v>
      </c>
      <c r="M25" s="237">
        <v>4.5</v>
      </c>
      <c r="N25" s="237">
        <v>5</v>
      </c>
      <c r="O25" s="206">
        <f t="shared" si="0"/>
        <v>57</v>
      </c>
    </row>
    <row r="26" spans="2:15" ht="22.5" customHeight="1">
      <c r="B26" s="205" t="s">
        <v>224</v>
      </c>
      <c r="C26" s="236">
        <v>6</v>
      </c>
      <c r="D26" s="237">
        <v>4</v>
      </c>
      <c r="E26" s="236">
        <v>5</v>
      </c>
      <c r="F26" s="238">
        <v>0</v>
      </c>
      <c r="G26" s="238">
        <v>0</v>
      </c>
      <c r="H26" s="238">
        <v>0</v>
      </c>
      <c r="I26" s="237">
        <v>5</v>
      </c>
      <c r="J26" s="237">
        <v>1</v>
      </c>
      <c r="K26" s="238">
        <v>0</v>
      </c>
      <c r="L26" s="238">
        <v>0</v>
      </c>
      <c r="M26" s="238">
        <v>0</v>
      </c>
      <c r="N26" s="238">
        <v>0</v>
      </c>
      <c r="O26" s="206">
        <f t="shared" si="0"/>
        <v>21</v>
      </c>
    </row>
    <row r="27" spans="2:15" ht="22.5" customHeight="1">
      <c r="B27" s="205" t="s">
        <v>225</v>
      </c>
      <c r="C27" s="236">
        <v>1</v>
      </c>
      <c r="D27" s="237">
        <v>1</v>
      </c>
      <c r="E27" s="236">
        <v>1</v>
      </c>
      <c r="F27" s="237">
        <v>0.5</v>
      </c>
      <c r="G27" s="237">
        <v>1</v>
      </c>
      <c r="H27" s="238">
        <v>0</v>
      </c>
      <c r="I27" s="237">
        <v>2</v>
      </c>
      <c r="J27" s="237">
        <v>1</v>
      </c>
      <c r="K27" s="238">
        <v>0</v>
      </c>
      <c r="L27" s="238">
        <v>0</v>
      </c>
      <c r="M27" s="238">
        <v>0</v>
      </c>
      <c r="N27" s="238">
        <v>0</v>
      </c>
      <c r="O27" s="206">
        <f t="shared" si="0"/>
        <v>7.5</v>
      </c>
    </row>
    <row r="28" spans="2:15" ht="31.5" customHeight="1">
      <c r="B28" s="249" t="s">
        <v>226</v>
      </c>
      <c r="C28" s="238">
        <v>0</v>
      </c>
      <c r="D28" s="237">
        <v>125</v>
      </c>
      <c r="E28" s="238">
        <v>0</v>
      </c>
      <c r="F28" s="237">
        <v>1</v>
      </c>
      <c r="G28" s="237">
        <v>10</v>
      </c>
      <c r="H28" s="238">
        <v>0</v>
      </c>
      <c r="I28" s="238">
        <v>0</v>
      </c>
      <c r="J28" s="238">
        <v>0</v>
      </c>
      <c r="K28" s="238">
        <v>0</v>
      </c>
      <c r="L28" s="238">
        <v>0</v>
      </c>
      <c r="M28" s="238">
        <v>0</v>
      </c>
      <c r="N28" s="238">
        <v>0</v>
      </c>
      <c r="O28" s="206">
        <f t="shared" si="0"/>
        <v>136</v>
      </c>
    </row>
    <row r="29" spans="2:15" ht="27" customHeight="1">
      <c r="B29" s="205" t="s">
        <v>21</v>
      </c>
      <c r="C29" s="211">
        <f t="shared" ref="C29:N29" si="1">SUM(C6:C28)</f>
        <v>1597</v>
      </c>
      <c r="D29" s="207">
        <f t="shared" si="1"/>
        <v>1800.5</v>
      </c>
      <c r="E29" s="211">
        <f t="shared" si="1"/>
        <v>2262</v>
      </c>
      <c r="F29" s="207">
        <f t="shared" si="1"/>
        <v>515.5</v>
      </c>
      <c r="G29" s="207">
        <f t="shared" si="1"/>
        <v>1339</v>
      </c>
      <c r="H29" s="207">
        <f t="shared" si="1"/>
        <v>484</v>
      </c>
      <c r="I29" s="207">
        <f t="shared" si="1"/>
        <v>1106</v>
      </c>
      <c r="J29" s="207">
        <f t="shared" si="1"/>
        <v>1040.5</v>
      </c>
      <c r="K29" s="207">
        <f t="shared" si="1"/>
        <v>993.5</v>
      </c>
      <c r="L29" s="207">
        <f t="shared" si="1"/>
        <v>904.5</v>
      </c>
      <c r="M29" s="207">
        <f t="shared" si="1"/>
        <v>879.5</v>
      </c>
      <c r="N29" s="207">
        <f t="shared" si="1"/>
        <v>861.5</v>
      </c>
      <c r="O29" s="209">
        <f>SUM(C29:N29)</f>
        <v>13783.5</v>
      </c>
    </row>
    <row r="30" spans="2:15"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</row>
    <row r="33" spans="11:11">
      <c r="K33" s="71"/>
    </row>
  </sheetData>
  <mergeCells count="17">
    <mergeCell ref="M4:M5"/>
    <mergeCell ref="N4:N5"/>
    <mergeCell ref="O4:O5"/>
    <mergeCell ref="B3:C3"/>
    <mergeCell ref="N3:O3"/>
    <mergeCell ref="B1:O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orientation="portrait" r:id="rId1"/>
  <headerFooter>
    <oddFooter>&amp;C42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99"/>
  <sheetViews>
    <sheetView rightToLeft="1" topLeftCell="A19" workbookViewId="0">
      <selection activeCell="I9" sqref="I9"/>
    </sheetView>
  </sheetViews>
  <sheetFormatPr defaultRowHeight="12.75"/>
  <cols>
    <col min="1" max="1" width="9.140625" style="6" customWidth="1"/>
    <col min="2" max="2" width="11.85546875" style="6" customWidth="1"/>
    <col min="3" max="3" width="11" style="6" customWidth="1"/>
    <col min="4" max="4" width="12.140625" style="6" customWidth="1"/>
    <col min="5" max="5" width="17.42578125" style="6" customWidth="1"/>
    <col min="6" max="6" width="12" style="6" customWidth="1"/>
    <col min="7" max="7" width="9.28515625" style="6" customWidth="1"/>
    <col min="8" max="8" width="7.42578125" style="6" customWidth="1"/>
  </cols>
  <sheetData>
    <row r="1" spans="1:9" s="7" customFormat="1" ht="18.75" customHeight="1">
      <c r="A1" s="366" t="s">
        <v>201</v>
      </c>
      <c r="B1" s="366"/>
      <c r="C1" s="366"/>
      <c r="D1" s="366"/>
      <c r="E1" s="366"/>
      <c r="F1" s="366"/>
      <c r="G1" s="1"/>
      <c r="H1" s="1"/>
      <c r="I1" s="46"/>
    </row>
    <row r="2" spans="1:9" ht="17.25" customHeight="1">
      <c r="A2" s="367" t="s">
        <v>197</v>
      </c>
      <c r="B2" s="367"/>
      <c r="C2" s="367"/>
      <c r="D2" s="367"/>
      <c r="E2" s="367"/>
      <c r="F2" s="367"/>
      <c r="G2" s="3"/>
      <c r="H2" s="3"/>
      <c r="I2" s="46"/>
    </row>
    <row r="3" spans="1:9" ht="15">
      <c r="A3" s="108" t="s">
        <v>32</v>
      </c>
      <c r="B3" s="98" t="s">
        <v>34</v>
      </c>
      <c r="C3" s="99" t="s">
        <v>35</v>
      </c>
      <c r="D3" s="99" t="s">
        <v>36</v>
      </c>
      <c r="E3" s="99" t="s">
        <v>37</v>
      </c>
      <c r="F3" s="103" t="s">
        <v>21</v>
      </c>
      <c r="G3" s="3"/>
      <c r="H3" s="3"/>
      <c r="I3" s="46"/>
    </row>
    <row r="4" spans="1:9" ht="20.25" customHeight="1">
      <c r="A4" s="363" t="s">
        <v>6</v>
      </c>
      <c r="B4" s="109" t="s">
        <v>158</v>
      </c>
      <c r="C4" s="110">
        <v>1</v>
      </c>
      <c r="D4" s="110">
        <v>0</v>
      </c>
      <c r="E4" s="110">
        <v>0</v>
      </c>
      <c r="F4" s="111">
        <v>1</v>
      </c>
      <c r="G4" s="4"/>
      <c r="H4" s="4"/>
      <c r="I4" s="46"/>
    </row>
    <row r="5" spans="1:9" ht="20.25" customHeight="1">
      <c r="A5" s="363"/>
      <c r="B5" s="112" t="s">
        <v>38</v>
      </c>
      <c r="C5" s="110">
        <v>0</v>
      </c>
      <c r="D5" s="110">
        <v>0</v>
      </c>
      <c r="E5" s="110">
        <v>0</v>
      </c>
      <c r="F5" s="111">
        <v>0</v>
      </c>
      <c r="G5" s="4"/>
      <c r="H5" s="4"/>
      <c r="I5" s="46"/>
    </row>
    <row r="6" spans="1:9" ht="20.25" customHeight="1">
      <c r="A6" s="363"/>
      <c r="B6" s="112" t="s">
        <v>159</v>
      </c>
      <c r="C6" s="110">
        <v>1</v>
      </c>
      <c r="D6" s="110">
        <v>0</v>
      </c>
      <c r="E6" s="110">
        <v>0</v>
      </c>
      <c r="F6" s="111">
        <v>1</v>
      </c>
      <c r="G6" s="4"/>
      <c r="H6" s="4"/>
      <c r="I6" s="46"/>
    </row>
    <row r="7" spans="1:9" ht="20.25" customHeight="1">
      <c r="A7" s="363"/>
      <c r="B7" s="112" t="s">
        <v>160</v>
      </c>
      <c r="C7" s="110">
        <v>14</v>
      </c>
      <c r="D7" s="110">
        <v>0</v>
      </c>
      <c r="E7" s="110">
        <v>0</v>
      </c>
      <c r="F7" s="111">
        <v>14</v>
      </c>
      <c r="G7" s="4"/>
      <c r="H7" s="4"/>
      <c r="I7" s="46"/>
    </row>
    <row r="8" spans="1:9" ht="20.25" customHeight="1">
      <c r="A8" s="363"/>
      <c r="B8" s="112" t="s">
        <v>163</v>
      </c>
      <c r="C8" s="110">
        <v>52</v>
      </c>
      <c r="D8" s="110">
        <v>0</v>
      </c>
      <c r="E8" s="110">
        <v>0</v>
      </c>
      <c r="F8" s="111">
        <v>52</v>
      </c>
      <c r="G8" s="4"/>
      <c r="H8" s="4"/>
      <c r="I8" s="46"/>
    </row>
    <row r="9" spans="1:9" ht="20.25" customHeight="1">
      <c r="A9" s="363"/>
      <c r="B9" s="112" t="s">
        <v>21</v>
      </c>
      <c r="C9" s="110">
        <v>68</v>
      </c>
      <c r="D9" s="110">
        <v>0</v>
      </c>
      <c r="E9" s="110">
        <v>0</v>
      </c>
      <c r="F9" s="111">
        <v>68</v>
      </c>
      <c r="G9" s="4"/>
      <c r="H9" s="4"/>
      <c r="I9" s="46"/>
    </row>
    <row r="10" spans="1:9" ht="20.25" customHeight="1">
      <c r="A10" s="363" t="s">
        <v>7</v>
      </c>
      <c r="B10" s="109" t="s">
        <v>158</v>
      </c>
      <c r="C10" s="110">
        <v>0</v>
      </c>
      <c r="D10" s="110">
        <v>0</v>
      </c>
      <c r="E10" s="110">
        <v>0</v>
      </c>
      <c r="F10" s="111">
        <v>0</v>
      </c>
      <c r="G10" s="4"/>
      <c r="H10" s="4"/>
      <c r="I10" s="46"/>
    </row>
    <row r="11" spans="1:9" ht="20.25" customHeight="1">
      <c r="A11" s="363"/>
      <c r="B11" s="112" t="s">
        <v>38</v>
      </c>
      <c r="C11" s="110">
        <v>0</v>
      </c>
      <c r="D11" s="110">
        <v>0</v>
      </c>
      <c r="E11" s="110">
        <v>0</v>
      </c>
      <c r="F11" s="111">
        <v>0</v>
      </c>
      <c r="G11" s="4"/>
      <c r="H11" s="4"/>
      <c r="I11" s="46"/>
    </row>
    <row r="12" spans="1:9" ht="20.25" customHeight="1">
      <c r="A12" s="363"/>
      <c r="B12" s="112" t="s">
        <v>159</v>
      </c>
      <c r="C12" s="110">
        <v>0</v>
      </c>
      <c r="D12" s="110">
        <v>0</v>
      </c>
      <c r="E12" s="110">
        <v>0</v>
      </c>
      <c r="F12" s="111">
        <v>0</v>
      </c>
      <c r="G12" s="4"/>
      <c r="H12" s="4"/>
      <c r="I12" s="46"/>
    </row>
    <row r="13" spans="1:9" ht="20.25" customHeight="1">
      <c r="A13" s="363"/>
      <c r="B13" s="112" t="s">
        <v>160</v>
      </c>
      <c r="C13" s="110">
        <v>333.70588235294088</v>
      </c>
      <c r="D13" s="110">
        <v>0</v>
      </c>
      <c r="E13" s="110">
        <v>0</v>
      </c>
      <c r="F13" s="111">
        <v>333.70588235294088</v>
      </c>
      <c r="G13" s="4"/>
      <c r="H13" s="4"/>
      <c r="I13" s="46"/>
    </row>
    <row r="14" spans="1:9" ht="20.25" customHeight="1">
      <c r="A14" s="363"/>
      <c r="B14" s="112" t="s">
        <v>163</v>
      </c>
      <c r="C14" s="110">
        <v>32.294117647058819</v>
      </c>
      <c r="D14" s="110">
        <v>0</v>
      </c>
      <c r="E14" s="110">
        <v>0</v>
      </c>
      <c r="F14" s="111">
        <v>32.294117647058819</v>
      </c>
      <c r="G14" s="4"/>
      <c r="H14" s="4"/>
      <c r="I14" s="46"/>
    </row>
    <row r="15" spans="1:9" ht="20.25" customHeight="1">
      <c r="A15" s="363"/>
      <c r="B15" s="112" t="s">
        <v>21</v>
      </c>
      <c r="C15" s="110">
        <v>366</v>
      </c>
      <c r="D15" s="110">
        <v>0</v>
      </c>
      <c r="E15" s="110">
        <v>0</v>
      </c>
      <c r="F15" s="111">
        <v>365.99999999999966</v>
      </c>
      <c r="G15" s="4"/>
      <c r="H15" s="4"/>
      <c r="I15" s="46"/>
    </row>
    <row r="16" spans="1:9" ht="20.25" customHeight="1">
      <c r="A16" s="363" t="s">
        <v>39</v>
      </c>
      <c r="B16" s="109" t="s">
        <v>158</v>
      </c>
      <c r="C16" s="110">
        <v>0</v>
      </c>
      <c r="D16" s="110">
        <v>0</v>
      </c>
      <c r="E16" s="110">
        <v>0</v>
      </c>
      <c r="F16" s="111">
        <v>0</v>
      </c>
      <c r="G16" s="4"/>
      <c r="H16" s="4"/>
      <c r="I16" s="46"/>
    </row>
    <row r="17" spans="1:9" ht="20.25" customHeight="1">
      <c r="A17" s="363"/>
      <c r="B17" s="112" t="s">
        <v>38</v>
      </c>
      <c r="C17" s="110">
        <v>0</v>
      </c>
      <c r="D17" s="110">
        <v>0</v>
      </c>
      <c r="E17" s="110">
        <v>0</v>
      </c>
      <c r="F17" s="111">
        <v>0</v>
      </c>
      <c r="G17" s="4"/>
      <c r="H17" s="4"/>
      <c r="I17" s="46"/>
    </row>
    <row r="18" spans="1:9" ht="20.25" customHeight="1">
      <c r="A18" s="363"/>
      <c r="B18" s="112" t="s">
        <v>159</v>
      </c>
      <c r="C18" s="110">
        <v>0</v>
      </c>
      <c r="D18" s="110">
        <v>0</v>
      </c>
      <c r="E18" s="110">
        <v>0</v>
      </c>
      <c r="F18" s="111">
        <v>0</v>
      </c>
      <c r="G18" s="4"/>
      <c r="H18" s="4"/>
      <c r="I18" s="46"/>
    </row>
    <row r="19" spans="1:9" ht="20.25" customHeight="1">
      <c r="A19" s="363"/>
      <c r="B19" s="112" t="s">
        <v>160</v>
      </c>
      <c r="C19" s="110">
        <v>13</v>
      </c>
      <c r="D19" s="110">
        <v>0</v>
      </c>
      <c r="E19" s="110">
        <v>0</v>
      </c>
      <c r="F19" s="111">
        <v>13</v>
      </c>
      <c r="G19" s="4"/>
      <c r="H19" s="4"/>
      <c r="I19" s="46"/>
    </row>
    <row r="20" spans="1:9" ht="20.25" customHeight="1">
      <c r="A20" s="363"/>
      <c r="B20" s="112" t="s">
        <v>163</v>
      </c>
      <c r="C20" s="110">
        <v>53</v>
      </c>
      <c r="D20" s="110">
        <v>0</v>
      </c>
      <c r="E20" s="110">
        <v>0</v>
      </c>
      <c r="F20" s="111">
        <v>53</v>
      </c>
      <c r="G20" s="4"/>
      <c r="H20" s="4"/>
      <c r="I20" s="46"/>
    </row>
    <row r="21" spans="1:9" ht="20.25" customHeight="1">
      <c r="A21" s="363"/>
      <c r="B21" s="112" t="s">
        <v>21</v>
      </c>
      <c r="C21" s="110">
        <v>66</v>
      </c>
      <c r="D21" s="110">
        <v>0</v>
      </c>
      <c r="E21" s="110">
        <v>0</v>
      </c>
      <c r="F21" s="111">
        <v>66</v>
      </c>
      <c r="G21" s="4"/>
      <c r="H21" s="4"/>
      <c r="I21" s="46"/>
    </row>
    <row r="22" spans="1:9" ht="20.25" customHeight="1">
      <c r="A22" s="363" t="s">
        <v>9</v>
      </c>
      <c r="B22" s="109" t="s">
        <v>158</v>
      </c>
      <c r="C22" s="110">
        <v>0</v>
      </c>
      <c r="D22" s="110">
        <v>0</v>
      </c>
      <c r="E22" s="110">
        <v>0</v>
      </c>
      <c r="F22" s="111">
        <v>0</v>
      </c>
      <c r="G22" s="4"/>
      <c r="H22" s="4"/>
      <c r="I22" s="46"/>
    </row>
    <row r="23" spans="1:9" ht="20.25" customHeight="1">
      <c r="A23" s="363"/>
      <c r="B23" s="112" t="s">
        <v>38</v>
      </c>
      <c r="C23" s="110">
        <v>0</v>
      </c>
      <c r="D23" s="110">
        <v>0</v>
      </c>
      <c r="E23" s="110">
        <v>0</v>
      </c>
      <c r="F23" s="111">
        <v>0</v>
      </c>
      <c r="G23" s="4"/>
      <c r="H23" s="4"/>
      <c r="I23" s="46"/>
    </row>
    <row r="24" spans="1:9" ht="20.25" customHeight="1">
      <c r="A24" s="363"/>
      <c r="B24" s="112" t="s">
        <v>159</v>
      </c>
      <c r="C24" s="110">
        <v>1.7627118644067801</v>
      </c>
      <c r="D24" s="110">
        <v>0</v>
      </c>
      <c r="E24" s="110">
        <v>0</v>
      </c>
      <c r="F24" s="111">
        <v>2</v>
      </c>
      <c r="G24" s="4"/>
      <c r="H24" s="4"/>
      <c r="I24" s="46"/>
    </row>
    <row r="25" spans="1:9" ht="20.25" customHeight="1">
      <c r="A25" s="363"/>
      <c r="B25" s="112" t="s">
        <v>160</v>
      </c>
      <c r="C25" s="110">
        <v>40</v>
      </c>
      <c r="D25" s="110">
        <v>1</v>
      </c>
      <c r="E25" s="110">
        <v>0</v>
      </c>
      <c r="F25" s="111">
        <v>41</v>
      </c>
      <c r="G25" s="4"/>
      <c r="H25" s="4"/>
      <c r="I25" s="46"/>
    </row>
    <row r="26" spans="1:9" ht="20.25" customHeight="1">
      <c r="A26" s="363"/>
      <c r="B26" s="112" t="s">
        <v>163</v>
      </c>
      <c r="C26" s="110">
        <v>138.35932203389839</v>
      </c>
      <c r="D26" s="110">
        <v>1.5</v>
      </c>
      <c r="E26" s="110">
        <v>0</v>
      </c>
      <c r="F26" s="111">
        <v>140</v>
      </c>
      <c r="G26" s="4"/>
      <c r="H26" s="4"/>
      <c r="I26" s="46"/>
    </row>
    <row r="27" spans="1:9" ht="20.25" customHeight="1">
      <c r="A27" s="363"/>
      <c r="B27" s="112" t="s">
        <v>21</v>
      </c>
      <c r="C27" s="110">
        <f>SUM(C24:C26)</f>
        <v>180.12203389830518</v>
      </c>
      <c r="D27" s="110">
        <v>3</v>
      </c>
      <c r="E27" s="110">
        <v>0</v>
      </c>
      <c r="F27" s="111">
        <f>SUM(F24:F26)</f>
        <v>183</v>
      </c>
      <c r="G27" s="4"/>
      <c r="H27" s="4"/>
      <c r="I27" s="46"/>
    </row>
    <row r="28" spans="1:9" ht="20.25" customHeight="1">
      <c r="A28" s="363" t="s">
        <v>10</v>
      </c>
      <c r="B28" s="109" t="s">
        <v>158</v>
      </c>
      <c r="C28" s="110">
        <v>0</v>
      </c>
      <c r="D28" s="110">
        <v>0</v>
      </c>
      <c r="E28" s="110">
        <v>0</v>
      </c>
      <c r="F28" s="111">
        <v>0</v>
      </c>
      <c r="G28" s="4"/>
      <c r="H28" s="4"/>
      <c r="I28" s="46"/>
    </row>
    <row r="29" spans="1:9" ht="20.25" customHeight="1">
      <c r="A29" s="363"/>
      <c r="B29" s="112" t="s">
        <v>38</v>
      </c>
      <c r="C29" s="110">
        <v>100</v>
      </c>
      <c r="D29" s="110">
        <v>0</v>
      </c>
      <c r="E29" s="110">
        <v>0</v>
      </c>
      <c r="F29" s="111">
        <v>100.26519337016575</v>
      </c>
      <c r="G29" s="4"/>
      <c r="H29" s="4"/>
      <c r="I29" s="46"/>
    </row>
    <row r="30" spans="1:9" ht="20.25" customHeight="1">
      <c r="A30" s="363"/>
      <c r="B30" s="112" t="s">
        <v>159</v>
      </c>
      <c r="C30" s="110">
        <v>106</v>
      </c>
      <c r="D30" s="110">
        <v>0</v>
      </c>
      <c r="E30" s="110">
        <v>0</v>
      </c>
      <c r="F30" s="111">
        <v>105.93352900552486</v>
      </c>
      <c r="G30" s="4"/>
      <c r="H30" s="4"/>
      <c r="I30" s="46"/>
    </row>
    <row r="31" spans="1:9" ht="20.25" customHeight="1">
      <c r="A31" s="363"/>
      <c r="B31" s="112" t="s">
        <v>160</v>
      </c>
      <c r="C31" s="110">
        <v>890</v>
      </c>
      <c r="D31" s="110">
        <v>0</v>
      </c>
      <c r="E31" s="110">
        <v>4</v>
      </c>
      <c r="F31" s="111">
        <v>893.92550069060633</v>
      </c>
      <c r="G31" s="4"/>
      <c r="H31" s="4"/>
      <c r="I31" s="46"/>
    </row>
    <row r="32" spans="1:9" ht="20.25" customHeight="1">
      <c r="A32" s="363"/>
      <c r="B32" s="112" t="s">
        <v>163</v>
      </c>
      <c r="C32" s="110">
        <v>435</v>
      </c>
      <c r="D32" s="110">
        <v>0</v>
      </c>
      <c r="E32" s="110">
        <v>0</v>
      </c>
      <c r="F32" s="111">
        <v>434.87577693370167</v>
      </c>
      <c r="G32" s="4"/>
      <c r="H32" s="4"/>
      <c r="I32" s="46"/>
    </row>
    <row r="33" spans="1:9" ht="20.25" customHeight="1">
      <c r="A33" s="363"/>
      <c r="B33" s="112" t="s">
        <v>21</v>
      </c>
      <c r="C33" s="110">
        <f>SUM(C29:C32)</f>
        <v>1531</v>
      </c>
      <c r="D33" s="110">
        <v>0</v>
      </c>
      <c r="E33" s="110">
        <v>4</v>
      </c>
      <c r="F33" s="111">
        <f>SUM(F29:F32)</f>
        <v>1534.9999999999986</v>
      </c>
      <c r="G33" s="4"/>
      <c r="H33" s="4"/>
      <c r="I33" s="46"/>
    </row>
    <row r="34" spans="1:9" ht="21" customHeight="1">
      <c r="I34" s="46"/>
    </row>
    <row r="35" spans="1:9" ht="21" customHeight="1">
      <c r="I35" s="46"/>
    </row>
    <row r="36" spans="1:9">
      <c r="I36" s="46"/>
    </row>
    <row r="37" spans="1:9">
      <c r="I37" s="46"/>
    </row>
    <row r="38" spans="1:9">
      <c r="I38" s="46"/>
    </row>
    <row r="39" spans="1:9">
      <c r="I39" s="46"/>
    </row>
    <row r="40" spans="1:9" ht="21" customHeight="1">
      <c r="I40" s="46"/>
    </row>
    <row r="41" spans="1:9" ht="21" customHeight="1">
      <c r="I41" s="46"/>
    </row>
    <row r="42" spans="1:9">
      <c r="I42" s="46"/>
    </row>
    <row r="43" spans="1:9">
      <c r="I43" s="46"/>
    </row>
    <row r="44" spans="1:9">
      <c r="I44" s="46"/>
    </row>
    <row r="45" spans="1:9">
      <c r="I45" s="46"/>
    </row>
    <row r="46" spans="1:9" ht="21" customHeight="1">
      <c r="I46" s="46"/>
    </row>
    <row r="47" spans="1:9" ht="21" customHeight="1">
      <c r="I47" s="46"/>
    </row>
    <row r="48" spans="1:9">
      <c r="I48" s="46"/>
    </row>
    <row r="49" spans="9:9">
      <c r="I49" s="46"/>
    </row>
    <row r="50" spans="9:9">
      <c r="I50" s="46"/>
    </row>
    <row r="51" spans="9:9">
      <c r="I51" s="46"/>
    </row>
    <row r="52" spans="9:9" ht="21" customHeight="1">
      <c r="I52" s="46"/>
    </row>
    <row r="53" spans="9:9" ht="21" customHeight="1">
      <c r="I53" s="46"/>
    </row>
    <row r="54" spans="9:9">
      <c r="I54" s="46"/>
    </row>
    <row r="55" spans="9:9">
      <c r="I55" s="46"/>
    </row>
    <row r="56" spans="9:9">
      <c r="I56" s="46"/>
    </row>
    <row r="57" spans="9:9">
      <c r="I57" s="46"/>
    </row>
    <row r="58" spans="9:9" ht="21" customHeight="1">
      <c r="I58" s="46"/>
    </row>
    <row r="59" spans="9:9" ht="21" customHeight="1">
      <c r="I59" s="46"/>
    </row>
    <row r="60" spans="9:9">
      <c r="I60" s="46"/>
    </row>
    <row r="61" spans="9:9">
      <c r="I61" s="46"/>
    </row>
    <row r="62" spans="9:9">
      <c r="I62" s="46"/>
    </row>
    <row r="63" spans="9:9">
      <c r="I63" s="46"/>
    </row>
    <row r="64" spans="9:9" ht="21" customHeight="1">
      <c r="I64" s="46"/>
    </row>
    <row r="65" spans="9:9" ht="21" customHeight="1">
      <c r="I65" s="46"/>
    </row>
    <row r="66" spans="9:9">
      <c r="I66" s="46"/>
    </row>
    <row r="67" spans="9:9">
      <c r="I67" s="46"/>
    </row>
    <row r="68" spans="9:9">
      <c r="I68" s="46"/>
    </row>
    <row r="69" spans="9:9">
      <c r="I69" s="46"/>
    </row>
    <row r="70" spans="9:9" ht="21" customHeight="1">
      <c r="I70" s="46"/>
    </row>
    <row r="71" spans="9:9" ht="21" customHeight="1">
      <c r="I71" s="46"/>
    </row>
    <row r="72" spans="9:9">
      <c r="I72" s="46"/>
    </row>
    <row r="73" spans="9:9">
      <c r="I73" s="46"/>
    </row>
    <row r="74" spans="9:9">
      <c r="I74" s="46"/>
    </row>
    <row r="75" spans="9:9">
      <c r="I75" s="46"/>
    </row>
    <row r="76" spans="9:9" ht="21" customHeight="1">
      <c r="I76" s="46"/>
    </row>
    <row r="77" spans="9:9" ht="21" customHeight="1">
      <c r="I77" s="46"/>
    </row>
    <row r="78" spans="9:9">
      <c r="I78" s="46"/>
    </row>
    <row r="79" spans="9:9">
      <c r="I79" s="46"/>
    </row>
    <row r="80" spans="9:9">
      <c r="I80" s="46"/>
    </row>
    <row r="81" spans="9:9">
      <c r="I81" s="46"/>
    </row>
    <row r="82" spans="9:9" ht="21" customHeight="1">
      <c r="I82" s="46"/>
    </row>
    <row r="83" spans="9:9" ht="21" customHeight="1">
      <c r="I83" s="46"/>
    </row>
    <row r="84" spans="9:9">
      <c r="I84" s="46"/>
    </row>
    <row r="85" spans="9:9">
      <c r="I85" s="46"/>
    </row>
    <row r="86" spans="9:9">
      <c r="I86" s="46"/>
    </row>
    <row r="87" spans="9:9">
      <c r="I87" s="46"/>
    </row>
    <row r="88" spans="9:9" ht="21" customHeight="1">
      <c r="I88" s="46"/>
    </row>
    <row r="89" spans="9:9" ht="21" customHeight="1">
      <c r="I89" s="46"/>
    </row>
    <row r="90" spans="9:9">
      <c r="I90" s="46"/>
    </row>
    <row r="91" spans="9:9">
      <c r="I91" s="46"/>
    </row>
    <row r="92" spans="9:9">
      <c r="I92" s="46"/>
    </row>
    <row r="93" spans="9:9">
      <c r="I93" s="46"/>
    </row>
    <row r="94" spans="9:9" ht="21" customHeight="1">
      <c r="I94" s="46"/>
    </row>
    <row r="95" spans="9:9" ht="21" customHeight="1">
      <c r="I95" s="46"/>
    </row>
    <row r="96" spans="9:9">
      <c r="I96" s="46"/>
    </row>
    <row r="97" spans="9:9">
      <c r="I97" s="46"/>
    </row>
    <row r="98" spans="9:9">
      <c r="I98" s="46"/>
    </row>
    <row r="99" spans="9:9">
      <c r="I99" s="46"/>
    </row>
  </sheetData>
  <mergeCells count="7">
    <mergeCell ref="A16:A21"/>
    <mergeCell ref="A22:A27"/>
    <mergeCell ref="A28:A33"/>
    <mergeCell ref="A1:F1"/>
    <mergeCell ref="A2:F2"/>
    <mergeCell ref="A4:A9"/>
    <mergeCell ref="A10:A15"/>
  </mergeCells>
  <printOptions horizontalCentered="1" verticalCentered="1"/>
  <pageMargins left="0.75" right="0.75" top="1" bottom="1" header="0.5" footer="0.5"/>
  <pageSetup orientation="portrait" r:id="rId1"/>
  <headerFooter alignWithMargins="0">
    <oddFooter>&amp;C13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99"/>
  <sheetViews>
    <sheetView rightToLeft="1" workbookViewId="0">
      <selection activeCell="I6" sqref="I6"/>
    </sheetView>
  </sheetViews>
  <sheetFormatPr defaultRowHeight="12.75"/>
  <cols>
    <col min="1" max="1" width="10.5703125" customWidth="1"/>
    <col min="2" max="2" width="12.42578125" customWidth="1"/>
    <col min="3" max="3" width="11.85546875" customWidth="1"/>
    <col min="4" max="4" width="12.42578125" customWidth="1"/>
    <col min="5" max="5" width="17.7109375" customWidth="1"/>
    <col min="6" max="6" width="17.140625" customWidth="1"/>
  </cols>
  <sheetData>
    <row r="1" spans="1:10" ht="20.45" customHeight="1">
      <c r="A1" s="366" t="s">
        <v>201</v>
      </c>
      <c r="B1" s="366"/>
      <c r="C1" s="366"/>
      <c r="D1" s="366"/>
      <c r="E1" s="366"/>
      <c r="F1" s="366"/>
      <c r="G1" s="9"/>
      <c r="H1" s="9"/>
      <c r="I1" s="9"/>
      <c r="J1" s="40"/>
    </row>
    <row r="2" spans="1:10" ht="15">
      <c r="A2" s="369" t="s">
        <v>316</v>
      </c>
      <c r="B2" s="369"/>
      <c r="C2" s="8"/>
      <c r="D2" s="8"/>
      <c r="E2" s="8"/>
      <c r="F2" s="8"/>
      <c r="G2" s="370"/>
      <c r="H2" s="370"/>
      <c r="I2" s="370"/>
      <c r="J2" s="40"/>
    </row>
    <row r="3" spans="1:10" ht="15">
      <c r="A3" s="108" t="s">
        <v>32</v>
      </c>
      <c r="B3" s="98" t="s">
        <v>34</v>
      </c>
      <c r="C3" s="99" t="s">
        <v>35</v>
      </c>
      <c r="D3" s="99" t="s">
        <v>36</v>
      </c>
      <c r="E3" s="99" t="s">
        <v>37</v>
      </c>
      <c r="F3" s="103" t="s">
        <v>21</v>
      </c>
      <c r="G3" s="4"/>
      <c r="H3" s="4"/>
      <c r="I3" s="4"/>
      <c r="J3" s="40"/>
    </row>
    <row r="4" spans="1:10" ht="21.75" customHeight="1">
      <c r="A4" s="363" t="s">
        <v>11</v>
      </c>
      <c r="B4" s="109" t="s">
        <v>158</v>
      </c>
      <c r="C4" s="113">
        <v>0</v>
      </c>
      <c r="D4" s="113">
        <v>0</v>
      </c>
      <c r="E4" s="113">
        <v>2</v>
      </c>
      <c r="F4" s="114">
        <v>2</v>
      </c>
      <c r="G4" s="4"/>
      <c r="H4" s="4"/>
      <c r="I4" s="4"/>
      <c r="J4" s="40"/>
    </row>
    <row r="5" spans="1:10">
      <c r="A5" s="363"/>
      <c r="B5" s="112" t="s">
        <v>38</v>
      </c>
      <c r="C5" s="113">
        <v>43.224025974026027</v>
      </c>
      <c r="D5" s="113">
        <v>0</v>
      </c>
      <c r="E5" s="113">
        <v>2</v>
      </c>
      <c r="F5" s="114">
        <v>45.224025974026027</v>
      </c>
      <c r="G5" s="4"/>
      <c r="H5" s="4"/>
      <c r="I5" s="4"/>
      <c r="J5" s="40"/>
    </row>
    <row r="6" spans="1:10">
      <c r="A6" s="363"/>
      <c r="B6" s="112" t="s">
        <v>159</v>
      </c>
      <c r="C6" s="113">
        <v>34.295454545454596</v>
      </c>
      <c r="D6" s="113">
        <v>0</v>
      </c>
      <c r="E6" s="113">
        <v>0</v>
      </c>
      <c r="F6" s="114">
        <v>34.295454545454596</v>
      </c>
      <c r="G6" s="4"/>
      <c r="H6" s="4"/>
      <c r="I6" s="4"/>
      <c r="J6" s="40"/>
    </row>
    <row r="7" spans="1:10">
      <c r="A7" s="363"/>
      <c r="B7" s="112" t="s">
        <v>160</v>
      </c>
      <c r="C7" s="113">
        <v>282.54220779220822</v>
      </c>
      <c r="D7" s="113">
        <v>0</v>
      </c>
      <c r="E7" s="113">
        <v>2</v>
      </c>
      <c r="F7" s="114">
        <v>284.54220779220822</v>
      </c>
      <c r="G7" s="4"/>
      <c r="H7" s="4"/>
      <c r="I7" s="4"/>
      <c r="J7" s="40"/>
    </row>
    <row r="8" spans="1:10" ht="18.75" customHeight="1">
      <c r="A8" s="363"/>
      <c r="B8" s="112" t="s">
        <v>163</v>
      </c>
      <c r="C8" s="113">
        <v>392.93831168831218</v>
      </c>
      <c r="D8" s="113">
        <v>0</v>
      </c>
      <c r="E8" s="113">
        <v>8</v>
      </c>
      <c r="F8" s="114">
        <v>400.93831168831218</v>
      </c>
      <c r="G8" s="4"/>
      <c r="H8" s="4"/>
      <c r="I8" s="4"/>
      <c r="J8" s="40"/>
    </row>
    <row r="9" spans="1:10">
      <c r="A9" s="363"/>
      <c r="B9" s="112" t="s">
        <v>21</v>
      </c>
      <c r="C9" s="113">
        <f>SUM(C5:C8)</f>
        <v>753.00000000000102</v>
      </c>
      <c r="D9" s="113">
        <v>0</v>
      </c>
      <c r="E9" s="113">
        <f>SUM(E4:E8)</f>
        <v>14</v>
      </c>
      <c r="F9" s="114">
        <f>SUM(F4:F8)</f>
        <v>767.00000000000102</v>
      </c>
      <c r="G9" s="4"/>
      <c r="H9" s="4"/>
      <c r="I9" s="4"/>
      <c r="J9" s="40"/>
    </row>
    <row r="10" spans="1:10" ht="21" customHeight="1">
      <c r="A10" s="353" t="s">
        <v>12</v>
      </c>
      <c r="B10" s="109" t="s">
        <v>158</v>
      </c>
      <c r="C10" s="113">
        <v>0</v>
      </c>
      <c r="D10" s="113">
        <v>0</v>
      </c>
      <c r="E10" s="113">
        <v>0</v>
      </c>
      <c r="F10" s="114">
        <v>0</v>
      </c>
      <c r="G10" s="4"/>
      <c r="H10" s="4"/>
      <c r="I10" s="4"/>
      <c r="J10" s="40"/>
    </row>
    <row r="11" spans="1:10">
      <c r="A11" s="368"/>
      <c r="B11" s="112" t="s">
        <v>38</v>
      </c>
      <c r="C11" s="113">
        <v>0</v>
      </c>
      <c r="D11" s="113">
        <v>0</v>
      </c>
      <c r="E11" s="113">
        <v>0</v>
      </c>
      <c r="F11" s="114">
        <v>0</v>
      </c>
      <c r="G11" s="4"/>
      <c r="H11" s="4"/>
      <c r="I11" s="4"/>
      <c r="J11" s="40"/>
    </row>
    <row r="12" spans="1:10">
      <c r="A12" s="368"/>
      <c r="B12" s="112" t="s">
        <v>159</v>
      </c>
      <c r="C12" s="113">
        <v>2</v>
      </c>
      <c r="D12" s="113">
        <v>0</v>
      </c>
      <c r="E12" s="113">
        <v>0</v>
      </c>
      <c r="F12" s="114">
        <v>2</v>
      </c>
      <c r="G12" s="4"/>
      <c r="H12" s="4"/>
      <c r="I12" s="4"/>
      <c r="J12" s="40"/>
    </row>
    <row r="13" spans="1:10">
      <c r="A13" s="368"/>
      <c r="B13" s="112" t="s">
        <v>160</v>
      </c>
      <c r="C13" s="113">
        <v>5</v>
      </c>
      <c r="D13" s="113">
        <v>0</v>
      </c>
      <c r="E13" s="113">
        <v>0</v>
      </c>
      <c r="F13" s="114">
        <v>5</v>
      </c>
      <c r="G13" s="4"/>
      <c r="H13" s="4"/>
      <c r="I13" s="4"/>
      <c r="J13" s="40"/>
    </row>
    <row r="14" spans="1:10" ht="18" customHeight="1">
      <c r="A14" s="368"/>
      <c r="B14" s="112" t="s">
        <v>163</v>
      </c>
      <c r="C14" s="113">
        <v>10</v>
      </c>
      <c r="D14" s="113">
        <v>0</v>
      </c>
      <c r="E14" s="113">
        <v>0</v>
      </c>
      <c r="F14" s="114">
        <v>10</v>
      </c>
      <c r="G14" s="4"/>
      <c r="H14" s="4"/>
      <c r="I14" s="4"/>
      <c r="J14" s="40"/>
    </row>
    <row r="15" spans="1:10">
      <c r="A15" s="354"/>
      <c r="B15" s="112" t="s">
        <v>21</v>
      </c>
      <c r="C15" s="113">
        <f>SUM(C12:C14)</f>
        <v>17</v>
      </c>
      <c r="D15" s="113">
        <v>0</v>
      </c>
      <c r="E15" s="113">
        <v>0</v>
      </c>
      <c r="F15" s="114">
        <f>SUM(F12:F14)</f>
        <v>17</v>
      </c>
      <c r="G15" s="4"/>
      <c r="H15" s="4"/>
      <c r="I15" s="4"/>
      <c r="J15" s="40"/>
    </row>
    <row r="16" spans="1:10" ht="21" customHeight="1">
      <c r="A16" s="353" t="s">
        <v>13</v>
      </c>
      <c r="B16" s="109" t="s">
        <v>158</v>
      </c>
      <c r="C16" s="113">
        <v>0</v>
      </c>
      <c r="D16" s="113">
        <v>0</v>
      </c>
      <c r="E16" s="113">
        <v>0</v>
      </c>
      <c r="F16" s="114">
        <v>0</v>
      </c>
      <c r="G16" s="4"/>
      <c r="H16" s="4"/>
      <c r="I16" s="4"/>
      <c r="J16" s="40"/>
    </row>
    <row r="17" spans="1:10">
      <c r="A17" s="368"/>
      <c r="B17" s="112" t="s">
        <v>38</v>
      </c>
      <c r="C17" s="113">
        <v>40</v>
      </c>
      <c r="D17" s="113">
        <v>0</v>
      </c>
      <c r="E17" s="113">
        <v>3</v>
      </c>
      <c r="F17" s="114">
        <v>43</v>
      </c>
      <c r="G17" s="4"/>
      <c r="H17" s="4"/>
      <c r="I17" s="4"/>
      <c r="J17" s="40"/>
    </row>
    <row r="18" spans="1:10">
      <c r="A18" s="368"/>
      <c r="B18" s="112" t="s">
        <v>159</v>
      </c>
      <c r="C18" s="113">
        <v>12</v>
      </c>
      <c r="D18" s="113">
        <v>0</v>
      </c>
      <c r="E18" s="113">
        <v>0</v>
      </c>
      <c r="F18" s="114">
        <v>12</v>
      </c>
      <c r="G18" s="4"/>
      <c r="H18" s="4"/>
      <c r="I18" s="4"/>
      <c r="J18" s="40"/>
    </row>
    <row r="19" spans="1:10">
      <c r="A19" s="368"/>
      <c r="B19" s="112" t="s">
        <v>160</v>
      </c>
      <c r="C19" s="113">
        <v>28</v>
      </c>
      <c r="D19" s="113">
        <v>0</v>
      </c>
      <c r="E19" s="113">
        <v>1</v>
      </c>
      <c r="F19" s="114">
        <v>29</v>
      </c>
      <c r="G19" s="4"/>
      <c r="H19" s="4"/>
      <c r="I19" s="4"/>
      <c r="J19" s="40"/>
    </row>
    <row r="20" spans="1:10" ht="19.5" customHeight="1">
      <c r="A20" s="368"/>
      <c r="B20" s="112" t="s">
        <v>163</v>
      </c>
      <c r="C20" s="113">
        <v>52</v>
      </c>
      <c r="D20" s="113">
        <v>0</v>
      </c>
      <c r="E20" s="113">
        <v>0</v>
      </c>
      <c r="F20" s="114">
        <v>52</v>
      </c>
      <c r="G20" s="4"/>
      <c r="H20" s="4"/>
      <c r="I20" s="4"/>
      <c r="J20" s="40"/>
    </row>
    <row r="21" spans="1:10">
      <c r="A21" s="354"/>
      <c r="B21" s="112" t="s">
        <v>21</v>
      </c>
      <c r="C21" s="113">
        <f>SUM(C17:C20)</f>
        <v>132</v>
      </c>
      <c r="D21" s="113">
        <v>0</v>
      </c>
      <c r="E21" s="113">
        <f>SUM(E17:E20)</f>
        <v>4</v>
      </c>
      <c r="F21" s="114">
        <f>SUM(F17:F20)</f>
        <v>136</v>
      </c>
      <c r="G21" s="4"/>
      <c r="H21" s="4"/>
      <c r="I21" s="4"/>
      <c r="J21" s="40"/>
    </row>
    <row r="22" spans="1:10" ht="21" customHeight="1">
      <c r="A22" s="353" t="s">
        <v>14</v>
      </c>
      <c r="B22" s="109" t="s">
        <v>158</v>
      </c>
      <c r="C22" s="113">
        <v>0</v>
      </c>
      <c r="D22" s="113">
        <v>0</v>
      </c>
      <c r="E22" s="113">
        <v>0</v>
      </c>
      <c r="F22" s="114">
        <v>0</v>
      </c>
      <c r="G22" s="4"/>
      <c r="H22" s="4"/>
      <c r="I22" s="4"/>
      <c r="J22" s="40"/>
    </row>
    <row r="23" spans="1:10">
      <c r="A23" s="368"/>
      <c r="B23" s="112" t="s">
        <v>38</v>
      </c>
      <c r="C23" s="113">
        <v>0</v>
      </c>
      <c r="D23" s="113">
        <v>0</v>
      </c>
      <c r="E23" s="113">
        <v>0</v>
      </c>
      <c r="F23" s="114">
        <v>0</v>
      </c>
      <c r="G23" s="4"/>
      <c r="H23" s="4"/>
      <c r="I23" s="4"/>
      <c r="J23" s="40"/>
    </row>
    <row r="24" spans="1:10">
      <c r="A24" s="368"/>
      <c r="B24" s="112" t="s">
        <v>159</v>
      </c>
      <c r="C24" s="113">
        <v>0</v>
      </c>
      <c r="D24" s="113">
        <v>0</v>
      </c>
      <c r="E24" s="113">
        <v>0</v>
      </c>
      <c r="F24" s="114">
        <v>0</v>
      </c>
      <c r="G24" s="4"/>
      <c r="H24" s="4"/>
      <c r="I24" s="4"/>
      <c r="J24" s="40"/>
    </row>
    <row r="25" spans="1:10">
      <c r="A25" s="368"/>
      <c r="B25" s="112" t="s">
        <v>160</v>
      </c>
      <c r="C25" s="115">
        <v>173</v>
      </c>
      <c r="D25" s="113">
        <v>0</v>
      </c>
      <c r="E25" s="113">
        <v>0</v>
      </c>
      <c r="F25" s="116">
        <v>173</v>
      </c>
      <c r="G25" s="4"/>
      <c r="H25" s="4"/>
      <c r="I25" s="4"/>
      <c r="J25" s="40"/>
    </row>
    <row r="26" spans="1:10">
      <c r="A26" s="368"/>
      <c r="B26" s="112" t="s">
        <v>163</v>
      </c>
      <c r="C26" s="115">
        <v>331</v>
      </c>
      <c r="D26" s="113">
        <v>0</v>
      </c>
      <c r="E26" s="113">
        <v>0</v>
      </c>
      <c r="F26" s="116">
        <v>331</v>
      </c>
      <c r="G26" s="4"/>
      <c r="H26" s="4"/>
      <c r="I26" s="4"/>
      <c r="J26" s="40"/>
    </row>
    <row r="27" spans="1:10">
      <c r="A27" s="354"/>
      <c r="B27" s="112" t="s">
        <v>21</v>
      </c>
      <c r="C27" s="115">
        <f>SUM(C25:C26)</f>
        <v>504</v>
      </c>
      <c r="D27" s="113">
        <v>0</v>
      </c>
      <c r="E27" s="113">
        <v>0</v>
      </c>
      <c r="F27" s="116">
        <f>SUM(F25:F26)</f>
        <v>504</v>
      </c>
      <c r="G27" s="4"/>
      <c r="H27" s="4"/>
      <c r="I27" s="4"/>
      <c r="J27" s="40"/>
    </row>
    <row r="28" spans="1:10" ht="21" customHeight="1">
      <c r="A28" s="353" t="s">
        <v>15</v>
      </c>
      <c r="B28" s="109" t="s">
        <v>158</v>
      </c>
      <c r="C28" s="113">
        <v>1</v>
      </c>
      <c r="D28" s="113">
        <v>0</v>
      </c>
      <c r="E28" s="113">
        <v>0</v>
      </c>
      <c r="F28" s="114">
        <v>1</v>
      </c>
      <c r="G28" s="4"/>
      <c r="H28" s="4"/>
      <c r="I28" s="4"/>
      <c r="J28" s="40"/>
    </row>
    <row r="29" spans="1:10">
      <c r="A29" s="368"/>
      <c r="B29" s="112" t="s">
        <v>38</v>
      </c>
      <c r="C29" s="113">
        <v>5</v>
      </c>
      <c r="D29" s="113">
        <v>0</v>
      </c>
      <c r="E29" s="113">
        <v>0</v>
      </c>
      <c r="F29" s="114">
        <v>5</v>
      </c>
      <c r="G29" s="4"/>
      <c r="H29" s="4"/>
      <c r="I29" s="4"/>
      <c r="J29" s="40"/>
    </row>
    <row r="30" spans="1:10">
      <c r="A30" s="368"/>
      <c r="B30" s="112" t="s">
        <v>159</v>
      </c>
      <c r="C30" s="113">
        <v>0</v>
      </c>
      <c r="D30" s="113">
        <v>0</v>
      </c>
      <c r="E30" s="113">
        <v>0</v>
      </c>
      <c r="F30" s="114">
        <v>0</v>
      </c>
      <c r="G30" s="4"/>
      <c r="H30" s="4"/>
      <c r="I30" s="4"/>
      <c r="J30" s="40"/>
    </row>
    <row r="31" spans="1:10">
      <c r="A31" s="368"/>
      <c r="B31" s="112" t="s">
        <v>160</v>
      </c>
      <c r="C31" s="113">
        <v>3</v>
      </c>
      <c r="D31" s="113">
        <v>0</v>
      </c>
      <c r="E31" s="113">
        <v>0</v>
      </c>
      <c r="F31" s="114">
        <v>3</v>
      </c>
      <c r="G31" s="4"/>
      <c r="H31" s="4"/>
      <c r="I31" s="4"/>
      <c r="J31" s="40"/>
    </row>
    <row r="32" spans="1:10">
      <c r="A32" s="368"/>
      <c r="B32" s="112" t="s">
        <v>163</v>
      </c>
      <c r="C32" s="113">
        <v>5</v>
      </c>
      <c r="D32" s="113">
        <v>0</v>
      </c>
      <c r="E32" s="113">
        <v>0</v>
      </c>
      <c r="F32" s="114">
        <v>5</v>
      </c>
      <c r="G32" s="4"/>
      <c r="H32" s="4"/>
      <c r="I32" s="4"/>
      <c r="J32" s="40"/>
    </row>
    <row r="33" spans="1:10">
      <c r="A33" s="354"/>
      <c r="B33" s="112" t="s">
        <v>21</v>
      </c>
      <c r="C33" s="113">
        <f>SUM(C28:C32)</f>
        <v>14</v>
      </c>
      <c r="D33" s="113">
        <v>0</v>
      </c>
      <c r="E33" s="113">
        <v>0</v>
      </c>
      <c r="F33" s="114">
        <v>14</v>
      </c>
      <c r="G33" s="8"/>
      <c r="H33" s="8"/>
      <c r="I33" s="8"/>
      <c r="J33" s="40"/>
    </row>
    <row r="34" spans="1:10" ht="21" customHeight="1">
      <c r="A34" s="9"/>
      <c r="B34" s="9"/>
      <c r="C34" s="9"/>
      <c r="D34" s="9"/>
      <c r="E34" s="9"/>
      <c r="F34" s="8"/>
      <c r="G34" s="8"/>
      <c r="H34" s="8"/>
      <c r="I34" s="8"/>
      <c r="J34" s="40"/>
    </row>
    <row r="35" spans="1:10">
      <c r="A35" s="9"/>
      <c r="B35" s="9"/>
      <c r="C35" s="6"/>
      <c r="D35" s="9"/>
      <c r="E35" s="6"/>
      <c r="F35" s="6"/>
      <c r="G35" s="8"/>
      <c r="H35" s="8"/>
      <c r="I35" s="8"/>
      <c r="J35" s="40"/>
    </row>
    <row r="36" spans="1:10">
      <c r="A36" s="9"/>
      <c r="B36" s="9"/>
      <c r="C36" s="6"/>
      <c r="D36" s="9"/>
      <c r="E36" s="6"/>
      <c r="F36" s="6"/>
      <c r="G36" s="8"/>
      <c r="H36" s="8"/>
      <c r="I36" s="8"/>
      <c r="J36" s="40"/>
    </row>
    <row r="37" spans="1:10">
      <c r="A37" s="9"/>
      <c r="B37" s="9"/>
      <c r="C37" s="6"/>
      <c r="D37" s="9"/>
      <c r="E37" s="6"/>
      <c r="F37" s="6"/>
      <c r="G37" s="8"/>
      <c r="H37" s="8"/>
      <c r="I37" s="8"/>
      <c r="J37" s="40"/>
    </row>
    <row r="38" spans="1:10">
      <c r="A38" s="9"/>
      <c r="B38" s="9"/>
      <c r="C38" s="6"/>
      <c r="D38" s="9"/>
      <c r="E38" s="6"/>
      <c r="F38" s="6"/>
      <c r="G38" s="8"/>
      <c r="H38" s="8"/>
      <c r="I38" s="8"/>
      <c r="J38" s="40"/>
    </row>
    <row r="39" spans="1:10">
      <c r="A39" s="9"/>
      <c r="B39" s="9"/>
      <c r="C39" s="9"/>
      <c r="D39" s="9"/>
      <c r="E39" s="9"/>
      <c r="F39" s="9"/>
      <c r="G39" s="8"/>
      <c r="H39" s="8"/>
      <c r="I39" s="8"/>
      <c r="J39" s="40"/>
    </row>
    <row r="40" spans="1:10" ht="12.75" customHeight="1">
      <c r="A40" s="9"/>
      <c r="B40" s="9"/>
      <c r="C40" s="9"/>
      <c r="D40" s="9"/>
      <c r="E40" s="9"/>
      <c r="F40" s="9"/>
      <c r="G40" s="8"/>
      <c r="H40" s="8"/>
      <c r="I40" s="8"/>
      <c r="J40" s="40"/>
    </row>
    <row r="41" spans="1:10">
      <c r="A41" s="9"/>
      <c r="B41" s="9"/>
      <c r="C41" s="9"/>
      <c r="D41" s="9"/>
      <c r="E41" s="9"/>
      <c r="F41" s="9"/>
      <c r="G41" s="8"/>
      <c r="H41" s="8"/>
      <c r="I41" s="8"/>
      <c r="J41" s="40"/>
    </row>
    <row r="42" spans="1:10">
      <c r="A42" s="9"/>
      <c r="B42" s="9"/>
      <c r="C42" s="9"/>
      <c r="D42" s="9"/>
      <c r="E42" s="9"/>
      <c r="F42" s="9"/>
      <c r="G42" s="8"/>
      <c r="H42" s="8"/>
      <c r="I42" s="8"/>
      <c r="J42" s="40"/>
    </row>
    <row r="43" spans="1:10">
      <c r="A43" s="9"/>
      <c r="B43" s="9"/>
      <c r="C43" s="9"/>
      <c r="D43" s="9"/>
      <c r="E43" s="9"/>
      <c r="F43" s="9"/>
      <c r="G43" s="8"/>
      <c r="H43" s="8"/>
      <c r="I43" s="8"/>
      <c r="J43" s="40"/>
    </row>
    <row r="44" spans="1:10">
      <c r="A44" s="9"/>
      <c r="B44" s="9"/>
      <c r="C44" s="9"/>
      <c r="D44" s="9"/>
      <c r="E44" s="9"/>
      <c r="F44" s="9"/>
      <c r="G44" s="8"/>
      <c r="H44" s="8"/>
      <c r="I44" s="8"/>
      <c r="J44" s="40"/>
    </row>
    <row r="45" spans="1:10">
      <c r="A45" s="9"/>
      <c r="B45" s="9"/>
      <c r="C45" s="9"/>
      <c r="D45" s="9"/>
      <c r="E45" s="9"/>
      <c r="F45" s="9"/>
      <c r="G45" s="8"/>
      <c r="H45" s="8"/>
      <c r="I45" s="8"/>
      <c r="J45" s="40"/>
    </row>
    <row r="46" spans="1:10" ht="12.75" customHeight="1">
      <c r="A46" s="9"/>
      <c r="B46" s="9"/>
      <c r="C46" s="9"/>
      <c r="D46" s="9"/>
      <c r="E46" s="9"/>
      <c r="F46" s="9"/>
      <c r="G46" s="8"/>
      <c r="H46" s="8"/>
      <c r="I46" s="8"/>
      <c r="J46" s="40"/>
    </row>
    <row r="47" spans="1:10">
      <c r="A47" s="9"/>
      <c r="B47" s="9"/>
      <c r="C47" s="9"/>
      <c r="D47" s="9"/>
      <c r="E47" s="9"/>
      <c r="F47" s="9"/>
      <c r="G47" s="9"/>
      <c r="H47" s="9"/>
      <c r="I47" s="9"/>
      <c r="J47" s="40"/>
    </row>
    <row r="48" spans="1:10">
      <c r="A48" s="9"/>
      <c r="B48" s="9"/>
      <c r="C48" s="9"/>
      <c r="D48" s="9"/>
      <c r="E48" s="9"/>
      <c r="F48" s="9"/>
      <c r="G48" s="9"/>
      <c r="H48" s="9"/>
      <c r="I48" s="9"/>
      <c r="J48" s="40"/>
    </row>
    <row r="49" spans="1:10">
      <c r="A49" s="9"/>
      <c r="B49" s="9"/>
      <c r="C49" s="9"/>
      <c r="D49" s="9"/>
      <c r="E49" s="9"/>
      <c r="F49" s="9"/>
      <c r="G49" s="9"/>
      <c r="H49" s="9"/>
      <c r="I49" s="9"/>
      <c r="J49" s="40"/>
    </row>
    <row r="50" spans="1:10">
      <c r="A50" s="9"/>
      <c r="B50" s="9"/>
      <c r="C50" s="9"/>
      <c r="D50" s="9"/>
      <c r="E50" s="9"/>
      <c r="F50" s="9"/>
      <c r="G50" s="9"/>
      <c r="H50" s="9"/>
      <c r="I50" s="9"/>
      <c r="J50" s="40"/>
    </row>
    <row r="51" spans="1:10">
      <c r="A51" s="9"/>
      <c r="B51" s="9"/>
      <c r="C51" s="9"/>
      <c r="D51" s="9"/>
      <c r="E51" s="9"/>
      <c r="F51" s="9"/>
      <c r="G51" s="9"/>
      <c r="H51" s="9"/>
      <c r="I51" s="9"/>
      <c r="J51" s="40"/>
    </row>
    <row r="52" spans="1:10" ht="12.75" customHeight="1">
      <c r="A52" s="9"/>
      <c r="B52" s="9"/>
      <c r="C52" s="9"/>
      <c r="D52" s="9"/>
      <c r="E52" s="9"/>
      <c r="F52" s="9"/>
      <c r="G52" s="9"/>
      <c r="H52" s="9"/>
      <c r="I52" s="9"/>
      <c r="J52" s="40"/>
    </row>
    <row r="53" spans="1:10">
      <c r="A53" s="9"/>
      <c r="B53" s="9"/>
      <c r="C53" s="9"/>
      <c r="D53" s="9"/>
      <c r="E53" s="9"/>
      <c r="F53" s="9"/>
      <c r="J53" s="40"/>
    </row>
    <row r="54" spans="1:10">
      <c r="J54" s="40"/>
    </row>
    <row r="55" spans="1:10">
      <c r="J55" s="40"/>
    </row>
    <row r="56" spans="1:10">
      <c r="J56" s="40"/>
    </row>
    <row r="57" spans="1:10">
      <c r="J57" s="40"/>
    </row>
    <row r="58" spans="1:10" ht="12.75" customHeight="1">
      <c r="J58" s="40"/>
    </row>
    <row r="59" spans="1:10">
      <c r="J59" s="40"/>
    </row>
    <row r="60" spans="1:10">
      <c r="J60" s="40"/>
    </row>
    <row r="61" spans="1:10">
      <c r="J61" s="40"/>
    </row>
    <row r="62" spans="1:10">
      <c r="J62" s="40"/>
    </row>
    <row r="63" spans="1:10">
      <c r="J63" s="40"/>
    </row>
    <row r="64" spans="1:10" ht="12.75" customHeight="1">
      <c r="J64" s="40"/>
    </row>
    <row r="65" spans="10:10">
      <c r="J65" s="40"/>
    </row>
    <row r="66" spans="10:10">
      <c r="J66" s="40"/>
    </row>
    <row r="67" spans="10:10">
      <c r="J67" s="40"/>
    </row>
    <row r="68" spans="10:10">
      <c r="J68" s="40"/>
    </row>
    <row r="69" spans="10:10">
      <c r="J69" s="40"/>
    </row>
    <row r="70" spans="10:10" ht="12.75" customHeight="1">
      <c r="J70" s="40"/>
    </row>
    <row r="71" spans="10:10">
      <c r="J71" s="40"/>
    </row>
    <row r="72" spans="10:10">
      <c r="J72" s="40"/>
    </row>
    <row r="73" spans="10:10">
      <c r="J73" s="40"/>
    </row>
    <row r="74" spans="10:10">
      <c r="J74" s="40"/>
    </row>
    <row r="75" spans="10:10">
      <c r="J75" s="40"/>
    </row>
    <row r="76" spans="10:10" ht="12.75" customHeight="1">
      <c r="J76" s="40"/>
    </row>
    <row r="77" spans="10:10">
      <c r="J77" s="40"/>
    </row>
    <row r="78" spans="10:10">
      <c r="J78" s="40"/>
    </row>
    <row r="79" spans="10:10">
      <c r="J79" s="40"/>
    </row>
    <row r="80" spans="10:10">
      <c r="J80" s="40"/>
    </row>
    <row r="81" spans="10:10">
      <c r="J81" s="40"/>
    </row>
    <row r="82" spans="10:10" ht="12.75" customHeight="1">
      <c r="J82" s="40"/>
    </row>
    <row r="83" spans="10:10">
      <c r="J83" s="40"/>
    </row>
    <row r="84" spans="10:10">
      <c r="J84" s="40"/>
    </row>
    <row r="85" spans="10:10">
      <c r="J85" s="40"/>
    </row>
    <row r="86" spans="10:10">
      <c r="J86" s="40"/>
    </row>
    <row r="87" spans="10:10">
      <c r="J87" s="40"/>
    </row>
    <row r="88" spans="10:10" ht="12.75" customHeight="1">
      <c r="J88" s="40"/>
    </row>
    <row r="89" spans="10:10">
      <c r="J89" s="40"/>
    </row>
    <row r="90" spans="10:10">
      <c r="J90" s="40"/>
    </row>
    <row r="91" spans="10:10">
      <c r="J91" s="40"/>
    </row>
    <row r="92" spans="10:10">
      <c r="J92" s="40"/>
    </row>
    <row r="93" spans="10:10">
      <c r="J93" s="40"/>
    </row>
    <row r="94" spans="10:10" ht="12.75" customHeight="1">
      <c r="J94" s="40"/>
    </row>
    <row r="95" spans="10:10">
      <c r="J95" s="40"/>
    </row>
    <row r="96" spans="10:10">
      <c r="J96" s="40"/>
    </row>
    <row r="97" spans="10:10">
      <c r="J97" s="40"/>
    </row>
    <row r="98" spans="10:10">
      <c r="J98" s="40"/>
    </row>
    <row r="99" spans="10:10">
      <c r="J99" s="40"/>
    </row>
  </sheetData>
  <mergeCells count="8">
    <mergeCell ref="A1:F1"/>
    <mergeCell ref="A28:A33"/>
    <mergeCell ref="A2:B2"/>
    <mergeCell ref="G2:I2"/>
    <mergeCell ref="A4:A9"/>
    <mergeCell ref="A10:A15"/>
    <mergeCell ref="A16:A21"/>
    <mergeCell ref="A22:A27"/>
  </mergeCells>
  <printOptions horizontalCentered="1" verticalCentered="1"/>
  <pageMargins left="0.75" right="0.75" top="1" bottom="1" header="0.5" footer="0.5"/>
  <pageSetup orientation="portrait" r:id="rId1"/>
  <headerFooter alignWithMargins="0">
    <oddFooter>&amp;C14</oddFooter>
  </headerFooter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rightToLeft="1" workbookViewId="0">
      <selection activeCell="H9" sqref="H9"/>
    </sheetView>
  </sheetViews>
  <sheetFormatPr defaultRowHeight="12.75"/>
  <cols>
    <col min="1" max="1" width="9.7109375" customWidth="1"/>
    <col min="2" max="2" width="11.7109375" customWidth="1"/>
    <col min="3" max="3" width="12.42578125" customWidth="1"/>
    <col min="4" max="4" width="11.85546875" customWidth="1"/>
    <col min="5" max="5" width="17" customWidth="1"/>
    <col min="6" max="6" width="11.85546875" customWidth="1"/>
  </cols>
  <sheetData>
    <row r="1" spans="1:10" ht="19.899999999999999" customHeight="1">
      <c r="A1" s="366" t="s">
        <v>201</v>
      </c>
      <c r="B1" s="366"/>
      <c r="C1" s="366"/>
      <c r="D1" s="366"/>
      <c r="E1" s="366"/>
      <c r="F1" s="366"/>
    </row>
    <row r="2" spans="1:10" ht="18" customHeight="1">
      <c r="A2" s="369" t="s">
        <v>316</v>
      </c>
      <c r="B2" s="369"/>
      <c r="C2" s="8"/>
      <c r="D2" s="8"/>
      <c r="E2" s="8"/>
      <c r="F2" s="8"/>
      <c r="G2" s="8"/>
      <c r="H2" s="8"/>
      <c r="I2" s="8"/>
      <c r="J2" s="41"/>
    </row>
    <row r="3" spans="1:10" ht="19.5" customHeight="1">
      <c r="A3" s="215" t="s">
        <v>32</v>
      </c>
      <c r="B3" s="214" t="s">
        <v>34</v>
      </c>
      <c r="C3" s="218" t="s">
        <v>35</v>
      </c>
      <c r="D3" s="218" t="s">
        <v>36</v>
      </c>
      <c r="E3" s="218" t="s">
        <v>37</v>
      </c>
      <c r="F3" s="217" t="s">
        <v>21</v>
      </c>
      <c r="G3" s="370"/>
      <c r="H3" s="370"/>
      <c r="I3" s="370"/>
      <c r="J3" s="41"/>
    </row>
    <row r="4" spans="1:10" ht="18" customHeight="1">
      <c r="A4" s="363" t="s">
        <v>174</v>
      </c>
      <c r="B4" s="109" t="s">
        <v>158</v>
      </c>
      <c r="C4" s="115">
        <v>2</v>
      </c>
      <c r="D4" s="115">
        <v>0</v>
      </c>
      <c r="E4" s="115">
        <v>0</v>
      </c>
      <c r="F4" s="116">
        <v>2</v>
      </c>
      <c r="G4" s="216"/>
      <c r="H4" s="216"/>
      <c r="I4" s="216"/>
      <c r="J4" s="41"/>
    </row>
    <row r="5" spans="1:10" ht="18" customHeight="1">
      <c r="A5" s="363"/>
      <c r="B5" s="219" t="s">
        <v>38</v>
      </c>
      <c r="C5" s="115">
        <v>2</v>
      </c>
      <c r="D5" s="115">
        <v>0</v>
      </c>
      <c r="E5" s="115">
        <v>0</v>
      </c>
      <c r="F5" s="116">
        <v>2</v>
      </c>
      <c r="G5" s="216"/>
      <c r="H5" s="216"/>
      <c r="I5" s="216"/>
      <c r="J5" s="41"/>
    </row>
    <row r="6" spans="1:10" ht="18" customHeight="1">
      <c r="A6" s="363"/>
      <c r="B6" s="219" t="s">
        <v>159</v>
      </c>
      <c r="C6" s="115">
        <v>0</v>
      </c>
      <c r="D6" s="115">
        <v>0</v>
      </c>
      <c r="E6" s="115">
        <v>0</v>
      </c>
      <c r="F6" s="116">
        <v>0</v>
      </c>
      <c r="G6" s="216"/>
      <c r="H6" s="216"/>
      <c r="I6" s="216"/>
      <c r="J6" s="41"/>
    </row>
    <row r="7" spans="1:10" ht="18" customHeight="1">
      <c r="A7" s="363"/>
      <c r="B7" s="219" t="s">
        <v>160</v>
      </c>
      <c r="C7" s="115">
        <v>5</v>
      </c>
      <c r="D7" s="115">
        <v>0</v>
      </c>
      <c r="E7" s="115">
        <v>1</v>
      </c>
      <c r="F7" s="116">
        <v>6</v>
      </c>
      <c r="G7" s="216"/>
      <c r="H7" s="216"/>
      <c r="I7" s="216"/>
      <c r="J7" s="41"/>
    </row>
    <row r="8" spans="1:10" ht="18" customHeight="1">
      <c r="A8" s="363"/>
      <c r="B8" s="219" t="s">
        <v>163</v>
      </c>
      <c r="C8" s="115">
        <v>9</v>
      </c>
      <c r="D8" s="115">
        <v>0</v>
      </c>
      <c r="E8" s="115">
        <v>0</v>
      </c>
      <c r="F8" s="116">
        <v>9</v>
      </c>
      <c r="G8" s="216"/>
      <c r="H8" s="216"/>
      <c r="I8" s="216"/>
      <c r="J8" s="41"/>
    </row>
    <row r="9" spans="1:10" ht="18" customHeight="1">
      <c r="A9" s="363"/>
      <c r="B9" s="219" t="s">
        <v>21</v>
      </c>
      <c r="C9" s="115">
        <v>18</v>
      </c>
      <c r="D9" s="115">
        <v>0</v>
      </c>
      <c r="E9" s="115">
        <v>1</v>
      </c>
      <c r="F9" s="116">
        <v>19</v>
      </c>
      <c r="G9" s="216"/>
      <c r="H9" s="216"/>
      <c r="I9" s="216"/>
      <c r="J9" s="41"/>
    </row>
    <row r="10" spans="1:10" ht="18" customHeight="1">
      <c r="A10" s="363" t="s">
        <v>40</v>
      </c>
      <c r="B10" s="109" t="s">
        <v>158</v>
      </c>
      <c r="C10" s="115">
        <v>0</v>
      </c>
      <c r="D10" s="115">
        <v>0</v>
      </c>
      <c r="E10" s="115">
        <v>0</v>
      </c>
      <c r="F10" s="116">
        <v>0</v>
      </c>
      <c r="G10" s="216"/>
      <c r="H10" s="216"/>
      <c r="I10" s="216"/>
      <c r="J10" s="41"/>
    </row>
    <row r="11" spans="1:10" ht="18" customHeight="1">
      <c r="A11" s="363"/>
      <c r="B11" s="219" t="s">
        <v>38</v>
      </c>
      <c r="C11" s="115">
        <v>3</v>
      </c>
      <c r="D11" s="115">
        <v>0</v>
      </c>
      <c r="E11" s="115">
        <v>1</v>
      </c>
      <c r="F11" s="116">
        <v>4</v>
      </c>
      <c r="G11" s="216"/>
      <c r="H11" s="216"/>
      <c r="I11" s="216"/>
      <c r="J11" s="41"/>
    </row>
    <row r="12" spans="1:10" ht="18" customHeight="1">
      <c r="A12" s="363"/>
      <c r="B12" s="219" t="s">
        <v>159</v>
      </c>
      <c r="C12" s="115">
        <v>0</v>
      </c>
      <c r="D12" s="115">
        <v>0</v>
      </c>
      <c r="E12" s="115">
        <v>0</v>
      </c>
      <c r="F12" s="116">
        <v>0</v>
      </c>
      <c r="G12" s="216"/>
      <c r="H12" s="216"/>
      <c r="I12" s="216"/>
      <c r="J12" s="41"/>
    </row>
    <row r="13" spans="1:10" ht="18" customHeight="1">
      <c r="A13" s="363"/>
      <c r="B13" s="219" t="s">
        <v>160</v>
      </c>
      <c r="C13" s="115">
        <v>1</v>
      </c>
      <c r="D13" s="115">
        <v>0</v>
      </c>
      <c r="E13" s="115">
        <v>0</v>
      </c>
      <c r="F13" s="116">
        <v>1</v>
      </c>
      <c r="G13" s="216"/>
      <c r="H13" s="216"/>
      <c r="I13" s="216"/>
      <c r="J13" s="41"/>
    </row>
    <row r="14" spans="1:10" ht="18" customHeight="1">
      <c r="A14" s="363"/>
      <c r="B14" s="219" t="s">
        <v>163</v>
      </c>
      <c r="C14" s="115">
        <v>1</v>
      </c>
      <c r="D14" s="115">
        <v>0</v>
      </c>
      <c r="E14" s="115">
        <v>0</v>
      </c>
      <c r="F14" s="116">
        <v>1</v>
      </c>
      <c r="G14" s="216"/>
      <c r="H14" s="216"/>
      <c r="I14" s="216"/>
      <c r="J14" s="41"/>
    </row>
    <row r="15" spans="1:10" ht="18" customHeight="1">
      <c r="A15" s="363"/>
      <c r="B15" s="219" t="s">
        <v>21</v>
      </c>
      <c r="C15" s="115">
        <v>5</v>
      </c>
      <c r="D15" s="115">
        <v>0</v>
      </c>
      <c r="E15" s="115">
        <v>1</v>
      </c>
      <c r="F15" s="116">
        <v>6</v>
      </c>
      <c r="G15" s="216"/>
      <c r="H15" s="216"/>
      <c r="I15" s="216"/>
      <c r="J15" s="41"/>
    </row>
    <row r="16" spans="1:10" ht="18" customHeight="1">
      <c r="A16" s="363" t="s">
        <v>18</v>
      </c>
      <c r="B16" s="109" t="s">
        <v>158</v>
      </c>
      <c r="C16" s="115">
        <v>9</v>
      </c>
      <c r="D16" s="115">
        <v>0</v>
      </c>
      <c r="E16" s="115">
        <v>0</v>
      </c>
      <c r="F16" s="116">
        <v>9</v>
      </c>
      <c r="G16" s="216"/>
      <c r="H16" s="216"/>
      <c r="I16" s="216"/>
      <c r="J16" s="41"/>
    </row>
    <row r="17" spans="1:10" ht="18" customHeight="1">
      <c r="A17" s="363"/>
      <c r="B17" s="219" t="s">
        <v>38</v>
      </c>
      <c r="C17" s="115">
        <v>1</v>
      </c>
      <c r="D17" s="115">
        <v>0</v>
      </c>
      <c r="E17" s="115">
        <v>0</v>
      </c>
      <c r="F17" s="116">
        <v>1</v>
      </c>
      <c r="G17" s="216"/>
      <c r="H17" s="216"/>
      <c r="I17" s="216"/>
      <c r="J17" s="41"/>
    </row>
    <row r="18" spans="1:10" ht="18" customHeight="1">
      <c r="A18" s="363"/>
      <c r="B18" s="219" t="s">
        <v>159</v>
      </c>
      <c r="C18" s="115">
        <v>3</v>
      </c>
      <c r="D18" s="115">
        <v>0</v>
      </c>
      <c r="E18" s="115">
        <v>0</v>
      </c>
      <c r="F18" s="116">
        <v>3</v>
      </c>
      <c r="G18" s="216"/>
      <c r="H18" s="216"/>
      <c r="I18" s="216"/>
      <c r="J18" s="41"/>
    </row>
    <row r="19" spans="1:10" ht="18" customHeight="1">
      <c r="A19" s="363"/>
      <c r="B19" s="219" t="s">
        <v>160</v>
      </c>
      <c r="C19" s="115">
        <v>11</v>
      </c>
      <c r="D19" s="115">
        <v>0</v>
      </c>
      <c r="E19" s="115">
        <v>0</v>
      </c>
      <c r="F19" s="116">
        <v>11</v>
      </c>
      <c r="G19" s="216"/>
      <c r="H19" s="216"/>
      <c r="I19" s="216"/>
      <c r="J19" s="41"/>
    </row>
    <row r="20" spans="1:10" ht="18" customHeight="1">
      <c r="A20" s="363"/>
      <c r="B20" s="219" t="s">
        <v>163</v>
      </c>
      <c r="C20" s="115">
        <v>24</v>
      </c>
      <c r="D20" s="115">
        <v>0</v>
      </c>
      <c r="E20" s="115">
        <v>0</v>
      </c>
      <c r="F20" s="116">
        <v>24</v>
      </c>
      <c r="G20" s="216"/>
      <c r="H20" s="216"/>
      <c r="I20" s="216"/>
      <c r="J20" s="41"/>
    </row>
    <row r="21" spans="1:10" ht="18" customHeight="1">
      <c r="A21" s="363"/>
      <c r="B21" s="219" t="s">
        <v>21</v>
      </c>
      <c r="C21" s="115">
        <f>SUM(C16:C20)</f>
        <v>48</v>
      </c>
      <c r="D21" s="115">
        <v>0</v>
      </c>
      <c r="E21" s="115">
        <v>0</v>
      </c>
      <c r="F21" s="116">
        <f>SUM(F16:F20)</f>
        <v>48</v>
      </c>
      <c r="G21" s="216"/>
      <c r="H21" s="216"/>
      <c r="I21" s="216"/>
      <c r="J21" s="41"/>
    </row>
    <row r="22" spans="1:10" ht="18" customHeight="1">
      <c r="A22" s="363" t="s">
        <v>41</v>
      </c>
      <c r="B22" s="109" t="s">
        <v>158</v>
      </c>
      <c r="C22" s="115">
        <v>2</v>
      </c>
      <c r="D22" s="115">
        <v>0</v>
      </c>
      <c r="E22" s="115">
        <v>0</v>
      </c>
      <c r="F22" s="116">
        <v>2</v>
      </c>
      <c r="G22" s="216"/>
      <c r="H22" s="216"/>
      <c r="I22" s="216"/>
      <c r="J22" s="41"/>
    </row>
    <row r="23" spans="1:10" ht="18" customHeight="1">
      <c r="A23" s="363"/>
      <c r="B23" s="219" t="s">
        <v>38</v>
      </c>
      <c r="C23" s="115">
        <v>2</v>
      </c>
      <c r="D23" s="115">
        <v>0</v>
      </c>
      <c r="E23" s="115">
        <v>0</v>
      </c>
      <c r="F23" s="116">
        <v>2</v>
      </c>
      <c r="G23" s="216"/>
      <c r="H23" s="216"/>
      <c r="I23" s="216"/>
      <c r="J23" s="41"/>
    </row>
    <row r="24" spans="1:10" ht="18" customHeight="1">
      <c r="A24" s="363"/>
      <c r="B24" s="219" t="s">
        <v>159</v>
      </c>
      <c r="C24" s="115">
        <v>3</v>
      </c>
      <c r="D24" s="115">
        <v>0</v>
      </c>
      <c r="E24" s="115">
        <v>0</v>
      </c>
      <c r="F24" s="116">
        <v>3</v>
      </c>
      <c r="G24" s="216"/>
      <c r="H24" s="216"/>
      <c r="I24" s="216"/>
      <c r="J24" s="41"/>
    </row>
    <row r="25" spans="1:10" ht="18" customHeight="1">
      <c r="A25" s="363"/>
      <c r="B25" s="219" t="s">
        <v>160</v>
      </c>
      <c r="C25" s="115">
        <v>4</v>
      </c>
      <c r="D25" s="115">
        <v>0</v>
      </c>
      <c r="E25" s="115">
        <v>1</v>
      </c>
      <c r="F25" s="116">
        <v>5</v>
      </c>
      <c r="G25" s="216"/>
      <c r="H25" s="216"/>
      <c r="I25" s="216"/>
      <c r="J25" s="41"/>
    </row>
    <row r="26" spans="1:10" ht="18" customHeight="1">
      <c r="A26" s="363"/>
      <c r="B26" s="219" t="s">
        <v>163</v>
      </c>
      <c r="C26" s="115">
        <v>23</v>
      </c>
      <c r="D26" s="115">
        <v>1</v>
      </c>
      <c r="E26" s="115">
        <v>0</v>
      </c>
      <c r="F26" s="116">
        <v>24</v>
      </c>
      <c r="G26" s="216"/>
      <c r="H26" s="216"/>
      <c r="I26" s="216"/>
      <c r="J26" s="41"/>
    </row>
    <row r="27" spans="1:10" ht="18" customHeight="1">
      <c r="A27" s="363"/>
      <c r="B27" s="219" t="s">
        <v>21</v>
      </c>
      <c r="C27" s="115">
        <f>SUM(C22:C26)</f>
        <v>34</v>
      </c>
      <c r="D27" s="115">
        <v>1</v>
      </c>
      <c r="E27" s="115">
        <v>1</v>
      </c>
      <c r="F27" s="116">
        <f>SUM(F22:F26)</f>
        <v>36</v>
      </c>
      <c r="G27" s="216"/>
      <c r="H27" s="216"/>
      <c r="I27" s="216"/>
      <c r="J27" s="41"/>
    </row>
    <row r="28" spans="1:10" ht="18" customHeight="1">
      <c r="A28" s="363" t="s">
        <v>20</v>
      </c>
      <c r="B28" s="109" t="s">
        <v>158</v>
      </c>
      <c r="C28" s="115">
        <v>0</v>
      </c>
      <c r="D28" s="115">
        <v>0</v>
      </c>
      <c r="E28" s="115">
        <v>0</v>
      </c>
      <c r="F28" s="116">
        <v>0</v>
      </c>
      <c r="G28" s="216"/>
      <c r="H28" s="216"/>
      <c r="I28" s="216"/>
      <c r="J28" s="41"/>
    </row>
    <row r="29" spans="1:10" ht="18" customHeight="1">
      <c r="A29" s="363"/>
      <c r="B29" s="219" t="s">
        <v>38</v>
      </c>
      <c r="C29" s="115">
        <v>0</v>
      </c>
      <c r="D29" s="115">
        <v>0</v>
      </c>
      <c r="E29" s="115">
        <v>0</v>
      </c>
      <c r="F29" s="116">
        <v>0</v>
      </c>
      <c r="G29" s="216"/>
      <c r="H29" s="216"/>
      <c r="I29" s="216"/>
      <c r="J29" s="41"/>
    </row>
    <row r="30" spans="1:10" ht="18" customHeight="1">
      <c r="A30" s="363"/>
      <c r="B30" s="219" t="s">
        <v>159</v>
      </c>
      <c r="C30" s="115">
        <v>0</v>
      </c>
      <c r="D30" s="115">
        <v>0</v>
      </c>
      <c r="E30" s="115">
        <v>0</v>
      </c>
      <c r="F30" s="116">
        <v>0</v>
      </c>
      <c r="G30" s="216"/>
      <c r="H30" s="216"/>
      <c r="I30" s="216"/>
      <c r="J30" s="41"/>
    </row>
    <row r="31" spans="1:10" ht="18" customHeight="1">
      <c r="A31" s="363"/>
      <c r="B31" s="219" t="s">
        <v>160</v>
      </c>
      <c r="C31" s="113">
        <v>16</v>
      </c>
      <c r="D31" s="113">
        <v>2</v>
      </c>
      <c r="E31" s="113">
        <v>1</v>
      </c>
      <c r="F31" s="114">
        <v>19</v>
      </c>
      <c r="G31" s="216"/>
      <c r="H31" s="216"/>
      <c r="I31" s="216"/>
      <c r="J31" s="41"/>
    </row>
    <row r="32" spans="1:10" ht="18" customHeight="1">
      <c r="A32" s="363"/>
      <c r="B32" s="219" t="s">
        <v>163</v>
      </c>
      <c r="C32" s="113">
        <v>10</v>
      </c>
      <c r="D32" s="115">
        <v>0</v>
      </c>
      <c r="E32" s="115">
        <v>0</v>
      </c>
      <c r="F32" s="114">
        <v>10</v>
      </c>
      <c r="G32" s="216"/>
      <c r="H32" s="216"/>
      <c r="I32" s="216"/>
      <c r="J32" s="41"/>
    </row>
    <row r="33" spans="1:10" ht="18" customHeight="1">
      <c r="A33" s="363"/>
      <c r="B33" s="219" t="s">
        <v>21</v>
      </c>
      <c r="C33" s="113">
        <f>SUM(C31:C32)</f>
        <v>26</v>
      </c>
      <c r="D33" s="113">
        <f>SUM(D31:D32)</f>
        <v>2</v>
      </c>
      <c r="E33" s="113">
        <f>SUM(E31:E32)</f>
        <v>1</v>
      </c>
      <c r="F33" s="114">
        <f>SUM(F31:F32)</f>
        <v>29</v>
      </c>
      <c r="G33" s="216"/>
      <c r="H33" s="216"/>
      <c r="I33" s="216"/>
      <c r="J33" s="41"/>
    </row>
    <row r="34" spans="1:10" s="80" customFormat="1" ht="18" customHeight="1">
      <c r="A34" s="371" t="s">
        <v>21</v>
      </c>
      <c r="B34" s="197" t="s">
        <v>158</v>
      </c>
      <c r="C34" s="198">
        <v>15</v>
      </c>
      <c r="D34" s="199">
        <v>0</v>
      </c>
      <c r="E34" s="198">
        <v>2</v>
      </c>
      <c r="F34" s="200">
        <v>17</v>
      </c>
      <c r="G34" s="201"/>
      <c r="H34" s="201"/>
      <c r="I34" s="201"/>
      <c r="J34" s="202"/>
    </row>
    <row r="35" spans="1:10" s="80" customFormat="1" ht="18" customHeight="1">
      <c r="A35" s="371"/>
      <c r="B35" s="195" t="s">
        <v>38</v>
      </c>
      <c r="C35" s="198">
        <v>196.48921934419201</v>
      </c>
      <c r="D35" s="199">
        <v>0</v>
      </c>
      <c r="E35" s="198">
        <v>5.6666666666666599</v>
      </c>
      <c r="F35" s="200">
        <f>SUM(C35:E35)</f>
        <v>202.15588601085867</v>
      </c>
      <c r="G35" s="201"/>
      <c r="H35" s="201"/>
      <c r="I35" s="201"/>
      <c r="J35" s="202"/>
    </row>
    <row r="36" spans="1:10" s="80" customFormat="1" ht="18" customHeight="1">
      <c r="A36" s="371"/>
      <c r="B36" s="195" t="s">
        <v>159</v>
      </c>
      <c r="C36" s="198">
        <v>162.99169541538626</v>
      </c>
      <c r="D36" s="199">
        <v>0</v>
      </c>
      <c r="E36" s="199">
        <v>0</v>
      </c>
      <c r="F36" s="200">
        <f>SUM(C36:E36)</f>
        <v>162.99169541538626</v>
      </c>
      <c r="G36" s="201"/>
      <c r="H36" s="201"/>
      <c r="I36" s="201"/>
      <c r="J36" s="202"/>
    </row>
    <row r="37" spans="1:10" s="80" customFormat="1" ht="18" customHeight="1">
      <c r="A37" s="371"/>
      <c r="B37" s="195" t="s">
        <v>160</v>
      </c>
      <c r="C37" s="198">
        <v>1818.782739733158</v>
      </c>
      <c r="D37" s="198">
        <v>3</v>
      </c>
      <c r="E37" s="198">
        <v>10.33333333333333</v>
      </c>
      <c r="F37" s="200">
        <f>SUM(C37:E37)</f>
        <v>1832.1160730664913</v>
      </c>
      <c r="G37" s="201"/>
      <c r="H37" s="201"/>
      <c r="I37" s="201"/>
      <c r="J37" s="202"/>
    </row>
    <row r="38" spans="1:10" s="80" customFormat="1" ht="18" customHeight="1">
      <c r="A38" s="371"/>
      <c r="B38" s="195" t="s">
        <v>163</v>
      </c>
      <c r="C38" s="198">
        <f>'4'!C8+'4'!C14+'4'!C20+'4'!C26+'4'!C32+ت4!C8+ت4!C14+ت4!C20+ت4!C26+ت4!C32+'4ح'!C8+'4ح'!C14+'4ح'!C20+'4ح'!C26+'4ح'!C32</f>
        <v>1568.5917513692693</v>
      </c>
      <c r="D38" s="198">
        <v>3</v>
      </c>
      <c r="E38" s="198">
        <v>8</v>
      </c>
      <c r="F38" s="200">
        <f>SUM(C38:E38)</f>
        <v>1579.5917513692693</v>
      </c>
      <c r="G38" s="201"/>
      <c r="H38" s="201"/>
      <c r="I38" s="201"/>
      <c r="J38" s="202"/>
    </row>
    <row r="39" spans="1:10" s="80" customFormat="1" ht="18" customHeight="1">
      <c r="A39" s="371"/>
      <c r="B39" s="195" t="s">
        <v>21</v>
      </c>
      <c r="C39" s="198">
        <f>SUM(C34:C38)</f>
        <v>3761.8554058620057</v>
      </c>
      <c r="D39" s="198">
        <f>SUM(D37:D38)</f>
        <v>6</v>
      </c>
      <c r="E39" s="198">
        <f>SUM(E34:E38)</f>
        <v>25.999999999999989</v>
      </c>
      <c r="F39" s="200">
        <f>SUM(F34:F38)</f>
        <v>3793.8554058620057</v>
      </c>
      <c r="G39" s="201"/>
      <c r="H39" s="201"/>
      <c r="I39" s="201"/>
      <c r="J39" s="202"/>
    </row>
    <row r="40" spans="1:10" ht="15.75" customHeight="1">
      <c r="A40" s="372"/>
      <c r="B40" s="372"/>
      <c r="C40" s="372"/>
      <c r="D40" s="228"/>
      <c r="E40" s="228"/>
      <c r="J40" s="41"/>
    </row>
    <row r="41" spans="1:10" ht="12.75" customHeight="1">
      <c r="J41" s="41"/>
    </row>
    <row r="42" spans="1:10">
      <c r="J42" s="41"/>
    </row>
    <row r="43" spans="1:10">
      <c r="J43" s="41"/>
    </row>
    <row r="44" spans="1:10">
      <c r="J44" s="41"/>
    </row>
    <row r="45" spans="1:10">
      <c r="J45" s="41"/>
    </row>
    <row r="46" spans="1:10">
      <c r="J46" s="41"/>
    </row>
    <row r="47" spans="1:10" ht="12.75" customHeight="1">
      <c r="J47" s="41"/>
    </row>
    <row r="48" spans="1:10">
      <c r="J48" s="41"/>
    </row>
    <row r="49" spans="10:10">
      <c r="J49" s="41"/>
    </row>
    <row r="50" spans="10:10">
      <c r="J50" s="41"/>
    </row>
    <row r="51" spans="10:10">
      <c r="J51" s="41"/>
    </row>
    <row r="52" spans="10:10">
      <c r="J52" s="41"/>
    </row>
    <row r="53" spans="10:10" ht="12.75" customHeight="1">
      <c r="J53" s="41"/>
    </row>
    <row r="54" spans="10:10">
      <c r="J54" s="41"/>
    </row>
    <row r="55" spans="10:10">
      <c r="J55" s="41"/>
    </row>
    <row r="56" spans="10:10">
      <c r="J56" s="41"/>
    </row>
    <row r="57" spans="10:10">
      <c r="J57" s="41"/>
    </row>
    <row r="58" spans="10:10">
      <c r="J58" s="41"/>
    </row>
    <row r="59" spans="10:10" ht="12.75" customHeight="1">
      <c r="J59" s="41"/>
    </row>
    <row r="60" spans="10:10">
      <c r="J60" s="41"/>
    </row>
    <row r="61" spans="10:10">
      <c r="J61" s="41"/>
    </row>
    <row r="62" spans="10:10">
      <c r="J62" s="41"/>
    </row>
    <row r="63" spans="10:10">
      <c r="J63" s="41"/>
    </row>
    <row r="64" spans="10:10">
      <c r="J64" s="41"/>
    </row>
    <row r="65" spans="10:10" ht="12.75" customHeight="1">
      <c r="J65" s="41"/>
    </row>
    <row r="66" spans="10:10">
      <c r="J66" s="41"/>
    </row>
    <row r="67" spans="10:10">
      <c r="J67" s="41"/>
    </row>
    <row r="68" spans="10:10">
      <c r="J68" s="41"/>
    </row>
    <row r="69" spans="10:10">
      <c r="J69" s="41"/>
    </row>
    <row r="70" spans="10:10">
      <c r="J70" s="41"/>
    </row>
    <row r="71" spans="10:10" ht="12.75" customHeight="1">
      <c r="J71" s="41"/>
    </row>
    <row r="72" spans="10:10">
      <c r="J72" s="41"/>
    </row>
    <row r="73" spans="10:10">
      <c r="J73" s="41"/>
    </row>
    <row r="74" spans="10:10">
      <c r="J74" s="41"/>
    </row>
    <row r="75" spans="10:10">
      <c r="J75" s="41"/>
    </row>
    <row r="76" spans="10:10">
      <c r="J76" s="41"/>
    </row>
    <row r="77" spans="10:10" ht="12.75" customHeight="1">
      <c r="J77" s="41"/>
    </row>
    <row r="78" spans="10:10">
      <c r="J78" s="41"/>
    </row>
    <row r="79" spans="10:10">
      <c r="J79" s="41"/>
    </row>
    <row r="80" spans="10:10">
      <c r="J80" s="41"/>
    </row>
    <row r="81" spans="10:10">
      <c r="J81" s="41"/>
    </row>
    <row r="82" spans="10:10">
      <c r="J82" s="41"/>
    </row>
    <row r="83" spans="10:10" ht="12.75" customHeight="1">
      <c r="J83" s="41"/>
    </row>
    <row r="84" spans="10:10">
      <c r="J84" s="41"/>
    </row>
    <row r="85" spans="10:10">
      <c r="J85" s="41"/>
    </row>
    <row r="86" spans="10:10">
      <c r="J86" s="41"/>
    </row>
    <row r="87" spans="10:10">
      <c r="J87" s="41"/>
    </row>
    <row r="88" spans="10:10">
      <c r="J88" s="41"/>
    </row>
    <row r="89" spans="10:10" ht="12.75" customHeight="1">
      <c r="J89" s="41"/>
    </row>
    <row r="90" spans="10:10">
      <c r="J90" s="41"/>
    </row>
    <row r="91" spans="10:10">
      <c r="J91" s="41"/>
    </row>
    <row r="92" spans="10:10">
      <c r="J92" s="41"/>
    </row>
    <row r="93" spans="10:10">
      <c r="J93" s="41"/>
    </row>
    <row r="94" spans="10:10">
      <c r="J94" s="41"/>
    </row>
    <row r="95" spans="10:10" ht="12.75" customHeight="1">
      <c r="J95" s="41"/>
    </row>
    <row r="96" spans="10:10">
      <c r="J96" s="41"/>
    </row>
    <row r="97" spans="10:10">
      <c r="J97" s="41"/>
    </row>
    <row r="98" spans="10:10">
      <c r="J98" s="41"/>
    </row>
    <row r="99" spans="10:10">
      <c r="J99" s="41"/>
    </row>
    <row r="100" spans="10:10">
      <c r="J100" s="41"/>
    </row>
    <row r="101" spans="10:10" ht="12.75" customHeight="1"/>
    <row r="107" spans="10:10" ht="12.75" customHeight="1"/>
    <row r="113" ht="12.75" customHeight="1"/>
  </sheetData>
  <mergeCells count="10">
    <mergeCell ref="A1:F1"/>
    <mergeCell ref="A28:A33"/>
    <mergeCell ref="A34:A39"/>
    <mergeCell ref="A40:C40"/>
    <mergeCell ref="A2:B2"/>
    <mergeCell ref="G3:I3"/>
    <mergeCell ref="A4:A9"/>
    <mergeCell ref="A10:A15"/>
    <mergeCell ref="A16:A21"/>
    <mergeCell ref="A22:A27"/>
  </mergeCells>
  <printOptions horizontalCentered="1" verticalCentered="1"/>
  <pageMargins left="0.7" right="0.7" top="0.75" bottom="0.75" header="0.3" footer="0.3"/>
  <pageSetup paperSize="9" orientation="portrait" r:id="rId1"/>
  <headerFooter>
    <oddFooter>&amp;C15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5"/>
  <sheetViews>
    <sheetView rightToLeft="1" workbookViewId="0">
      <selection activeCell="E64" sqref="E64"/>
    </sheetView>
  </sheetViews>
  <sheetFormatPr defaultRowHeight="12.75"/>
  <cols>
    <col min="1" max="1" width="12.7109375" style="10" customWidth="1"/>
    <col min="2" max="2" width="12.85546875" style="10" customWidth="1"/>
    <col min="3" max="3" width="12.140625" style="10" customWidth="1"/>
    <col min="4" max="5" width="11.85546875" style="10" customWidth="1"/>
    <col min="6" max="6" width="12.42578125" style="10" customWidth="1"/>
  </cols>
  <sheetData>
    <row r="1" spans="1:12" ht="18.75" customHeight="1">
      <c r="A1" s="366" t="s">
        <v>317</v>
      </c>
      <c r="B1" s="366"/>
      <c r="C1" s="366"/>
      <c r="D1" s="366"/>
      <c r="E1" s="366"/>
      <c r="F1" s="366"/>
      <c r="G1" s="42"/>
    </row>
    <row r="2" spans="1:12" ht="12.75" customHeight="1">
      <c r="A2" s="366" t="s">
        <v>43</v>
      </c>
      <c r="B2" s="366"/>
      <c r="C2" s="366"/>
      <c r="D2" s="366"/>
      <c r="E2" s="366"/>
      <c r="F2" s="366"/>
      <c r="G2" s="42"/>
    </row>
    <row r="3" spans="1:12" ht="15" customHeight="1">
      <c r="A3" s="367" t="s">
        <v>198</v>
      </c>
      <c r="B3" s="367"/>
      <c r="C3" s="367"/>
      <c r="D3" s="367"/>
      <c r="E3" s="367"/>
      <c r="F3" s="107"/>
      <c r="G3" s="42"/>
    </row>
    <row r="4" spans="1:12" ht="17.25" customHeight="1">
      <c r="A4" s="363" t="s">
        <v>32</v>
      </c>
      <c r="B4" s="355" t="s">
        <v>271</v>
      </c>
      <c r="C4" s="355" t="s">
        <v>25</v>
      </c>
      <c r="D4" s="364"/>
      <c r="E4" s="364"/>
      <c r="F4" s="364" t="s">
        <v>21</v>
      </c>
      <c r="G4" s="42"/>
    </row>
    <row r="5" spans="1:12" ht="16.5" customHeight="1">
      <c r="A5" s="363"/>
      <c r="B5" s="355"/>
      <c r="C5" s="103" t="s">
        <v>26</v>
      </c>
      <c r="D5" s="99" t="s">
        <v>27</v>
      </c>
      <c r="E5" s="103" t="s">
        <v>28</v>
      </c>
      <c r="F5" s="379"/>
      <c r="G5" s="42"/>
    </row>
    <row r="6" spans="1:12" ht="14.25" customHeight="1">
      <c r="A6" s="353" t="s">
        <v>190</v>
      </c>
      <c r="B6" s="112" t="s">
        <v>44</v>
      </c>
      <c r="C6" s="117">
        <v>1</v>
      </c>
      <c r="D6" s="117">
        <v>0</v>
      </c>
      <c r="E6" s="117">
        <v>0</v>
      </c>
      <c r="F6" s="118">
        <v>1</v>
      </c>
      <c r="G6" s="42"/>
    </row>
    <row r="7" spans="1:12" ht="14.25" customHeight="1">
      <c r="A7" s="368"/>
      <c r="B7" s="112" t="s">
        <v>45</v>
      </c>
      <c r="C7" s="117">
        <v>63</v>
      </c>
      <c r="D7" s="117">
        <v>6</v>
      </c>
      <c r="E7" s="117">
        <v>0</v>
      </c>
      <c r="F7" s="118">
        <v>67</v>
      </c>
      <c r="G7" s="42"/>
    </row>
    <row r="8" spans="1:12" ht="14.25" customHeight="1">
      <c r="A8" s="354"/>
      <c r="B8" s="373" t="s">
        <v>21</v>
      </c>
      <c r="C8" s="374"/>
      <c r="D8" s="374"/>
      <c r="E8" s="375"/>
      <c r="F8" s="118">
        <f>SUM(F6:F7)</f>
        <v>68</v>
      </c>
      <c r="G8" s="42"/>
    </row>
    <row r="9" spans="1:12" ht="14.25" customHeight="1">
      <c r="A9" s="353" t="s">
        <v>7</v>
      </c>
      <c r="B9" s="112" t="s">
        <v>44</v>
      </c>
      <c r="C9" s="117">
        <v>16</v>
      </c>
      <c r="D9" s="117">
        <v>0</v>
      </c>
      <c r="E9" s="117">
        <v>0</v>
      </c>
      <c r="F9" s="118">
        <v>16</v>
      </c>
      <c r="G9" s="42"/>
    </row>
    <row r="10" spans="1:12" ht="14.25" customHeight="1">
      <c r="A10" s="368"/>
      <c r="B10" s="112" t="s">
        <v>45</v>
      </c>
      <c r="C10" s="117">
        <v>350</v>
      </c>
      <c r="D10" s="117">
        <v>0</v>
      </c>
      <c r="E10" s="117">
        <v>0</v>
      </c>
      <c r="F10" s="118">
        <v>350</v>
      </c>
      <c r="G10" s="42"/>
    </row>
    <row r="11" spans="1:12" ht="14.25" customHeight="1">
      <c r="A11" s="354"/>
      <c r="B11" s="373" t="s">
        <v>21</v>
      </c>
      <c r="C11" s="374"/>
      <c r="D11" s="374"/>
      <c r="E11" s="375"/>
      <c r="F11" s="118">
        <f>SUM(F9:F10)</f>
        <v>366</v>
      </c>
      <c r="G11" s="42"/>
    </row>
    <row r="12" spans="1:12" ht="14.25" customHeight="1">
      <c r="A12" s="353" t="s">
        <v>39</v>
      </c>
      <c r="B12" s="112" t="s">
        <v>44</v>
      </c>
      <c r="C12" s="117">
        <v>3</v>
      </c>
      <c r="D12" s="117">
        <v>6</v>
      </c>
      <c r="E12" s="117">
        <v>0</v>
      </c>
      <c r="F12" s="118">
        <v>9</v>
      </c>
      <c r="G12" s="42"/>
    </row>
    <row r="13" spans="1:12" ht="14.25" customHeight="1">
      <c r="A13" s="368"/>
      <c r="B13" s="112" t="s">
        <v>45</v>
      </c>
      <c r="C13" s="117">
        <v>55</v>
      </c>
      <c r="D13" s="117">
        <v>2</v>
      </c>
      <c r="E13" s="117">
        <v>0</v>
      </c>
      <c r="F13" s="118">
        <v>57</v>
      </c>
      <c r="G13" s="42"/>
    </row>
    <row r="14" spans="1:12" ht="14.25" customHeight="1">
      <c r="A14" s="354"/>
      <c r="B14" s="373" t="s">
        <v>21</v>
      </c>
      <c r="C14" s="374"/>
      <c r="D14" s="374"/>
      <c r="E14" s="375"/>
      <c r="F14" s="118">
        <f>SUM(F12:F13)</f>
        <v>66</v>
      </c>
      <c r="G14" s="42"/>
    </row>
    <row r="15" spans="1:12" ht="14.25" customHeight="1">
      <c r="A15" s="353" t="s">
        <v>180</v>
      </c>
      <c r="B15" s="112" t="s">
        <v>44</v>
      </c>
      <c r="C15" s="117">
        <v>0</v>
      </c>
      <c r="D15" s="117">
        <v>23</v>
      </c>
      <c r="E15" s="117">
        <v>0</v>
      </c>
      <c r="F15" s="118">
        <v>22.652542372881356</v>
      </c>
      <c r="G15" s="42"/>
    </row>
    <row r="16" spans="1:12" ht="14.25" customHeight="1">
      <c r="A16" s="368"/>
      <c r="B16" s="112" t="s">
        <v>45</v>
      </c>
      <c r="C16" s="117">
        <v>76</v>
      </c>
      <c r="D16" s="117">
        <v>88</v>
      </c>
      <c r="E16" s="117">
        <v>0</v>
      </c>
      <c r="F16" s="118">
        <v>160</v>
      </c>
      <c r="G16" s="42"/>
      <c r="L16" s="213"/>
    </row>
    <row r="17" spans="1:12" ht="14.25" customHeight="1">
      <c r="A17" s="354"/>
      <c r="B17" s="373" t="s">
        <v>21</v>
      </c>
      <c r="C17" s="374"/>
      <c r="D17" s="374"/>
      <c r="E17" s="375"/>
      <c r="F17" s="118">
        <f>SUM(F15:F16)</f>
        <v>182.65254237288136</v>
      </c>
      <c r="G17" s="42"/>
    </row>
    <row r="18" spans="1:12" ht="14.25" customHeight="1">
      <c r="A18" s="353" t="s">
        <v>10</v>
      </c>
      <c r="B18" s="112" t="s">
        <v>44</v>
      </c>
      <c r="C18" s="117">
        <v>278</v>
      </c>
      <c r="D18" s="117">
        <v>95</v>
      </c>
      <c r="E18" s="117">
        <v>0</v>
      </c>
      <c r="F18" s="118">
        <f>SUM(C18:E18)</f>
        <v>373</v>
      </c>
      <c r="G18" s="42"/>
    </row>
    <row r="19" spans="1:12" ht="14.25" customHeight="1">
      <c r="A19" s="368"/>
      <c r="B19" s="112" t="s">
        <v>45</v>
      </c>
      <c r="C19" s="117">
        <v>1122</v>
      </c>
      <c r="D19" s="117">
        <v>40</v>
      </c>
      <c r="E19" s="117">
        <v>0</v>
      </c>
      <c r="F19" s="118">
        <f>SUM(C19:E19)</f>
        <v>1162</v>
      </c>
      <c r="G19" s="42"/>
    </row>
    <row r="20" spans="1:12" ht="14.25" customHeight="1">
      <c r="A20" s="354"/>
      <c r="B20" s="373" t="s">
        <v>21</v>
      </c>
      <c r="C20" s="374"/>
      <c r="D20" s="374"/>
      <c r="E20" s="375"/>
      <c r="F20" s="118">
        <f>SUM(F18:F19)</f>
        <v>1535</v>
      </c>
      <c r="G20" s="42"/>
    </row>
    <row r="21" spans="1:12" ht="14.25" customHeight="1">
      <c r="A21" s="353" t="s">
        <v>191</v>
      </c>
      <c r="B21" s="112" t="s">
        <v>44</v>
      </c>
      <c r="C21" s="117">
        <v>75</v>
      </c>
      <c r="D21" s="117">
        <v>76</v>
      </c>
      <c r="E21" s="117">
        <v>0</v>
      </c>
      <c r="F21" s="118">
        <v>149</v>
      </c>
      <c r="G21" s="42"/>
      <c r="L21" s="213"/>
    </row>
    <row r="22" spans="1:12" ht="14.25" customHeight="1">
      <c r="A22" s="368"/>
      <c r="B22" s="112" t="s">
        <v>45</v>
      </c>
      <c r="C22" s="117">
        <v>438</v>
      </c>
      <c r="D22" s="117">
        <v>180</v>
      </c>
      <c r="E22" s="117">
        <v>0</v>
      </c>
      <c r="F22" s="118">
        <v>618</v>
      </c>
      <c r="G22" s="42"/>
    </row>
    <row r="23" spans="1:12" ht="14.25" customHeight="1">
      <c r="A23" s="354"/>
      <c r="B23" s="373" t="s">
        <v>21</v>
      </c>
      <c r="C23" s="374"/>
      <c r="D23" s="374"/>
      <c r="E23" s="375"/>
      <c r="F23" s="118">
        <f>SUM(F21:F22)</f>
        <v>767</v>
      </c>
      <c r="G23" s="42"/>
    </row>
    <row r="24" spans="1:12" ht="14.25" customHeight="1">
      <c r="A24" s="353" t="s">
        <v>12</v>
      </c>
      <c r="B24" s="112" t="s">
        <v>44</v>
      </c>
      <c r="C24" s="117">
        <v>4</v>
      </c>
      <c r="D24" s="117">
        <v>8</v>
      </c>
      <c r="E24" s="117">
        <v>0</v>
      </c>
      <c r="F24" s="118">
        <v>12</v>
      </c>
      <c r="G24" s="42"/>
    </row>
    <row r="25" spans="1:12" ht="14.25" customHeight="1">
      <c r="A25" s="368"/>
      <c r="B25" s="112" t="s">
        <v>45</v>
      </c>
      <c r="C25" s="117">
        <v>5</v>
      </c>
      <c r="D25" s="117">
        <v>0</v>
      </c>
      <c r="E25" s="117">
        <v>0</v>
      </c>
      <c r="F25" s="118">
        <v>5</v>
      </c>
      <c r="G25" s="42"/>
    </row>
    <row r="26" spans="1:12" ht="14.25" customHeight="1">
      <c r="A26" s="354"/>
      <c r="B26" s="373" t="s">
        <v>21</v>
      </c>
      <c r="C26" s="374"/>
      <c r="D26" s="374"/>
      <c r="E26" s="375"/>
      <c r="F26" s="118">
        <f>SUM(F24:F25)</f>
        <v>17</v>
      </c>
      <c r="G26" s="42"/>
    </row>
    <row r="27" spans="1:12" ht="14.25" customHeight="1">
      <c r="A27" s="353" t="s">
        <v>13</v>
      </c>
      <c r="B27" s="112" t="s">
        <v>44</v>
      </c>
      <c r="C27" s="117">
        <v>117</v>
      </c>
      <c r="D27" s="117">
        <v>18</v>
      </c>
      <c r="E27" s="117">
        <v>0</v>
      </c>
      <c r="F27" s="118">
        <v>135</v>
      </c>
      <c r="G27" s="42"/>
    </row>
    <row r="28" spans="1:12" ht="14.25" customHeight="1">
      <c r="A28" s="368"/>
      <c r="B28" s="112" t="s">
        <v>45</v>
      </c>
      <c r="C28" s="117">
        <v>1</v>
      </c>
      <c r="D28" s="117">
        <v>0</v>
      </c>
      <c r="E28" s="117">
        <v>0</v>
      </c>
      <c r="F28" s="118">
        <v>1</v>
      </c>
      <c r="G28" s="42"/>
    </row>
    <row r="29" spans="1:12" ht="14.25" customHeight="1">
      <c r="A29" s="354"/>
      <c r="B29" s="373" t="s">
        <v>21</v>
      </c>
      <c r="C29" s="374"/>
      <c r="D29" s="374"/>
      <c r="E29" s="375"/>
      <c r="F29" s="118">
        <f>SUM(F27:F28)</f>
        <v>136</v>
      </c>
      <c r="G29" s="42"/>
    </row>
    <row r="30" spans="1:12" ht="14.25" customHeight="1">
      <c r="A30" s="353" t="s">
        <v>181</v>
      </c>
      <c r="B30" s="112" t="s">
        <v>44</v>
      </c>
      <c r="C30" s="117">
        <v>0</v>
      </c>
      <c r="D30" s="117">
        <v>0</v>
      </c>
      <c r="E30" s="117">
        <v>0</v>
      </c>
      <c r="F30" s="118">
        <v>0</v>
      </c>
      <c r="G30" s="42"/>
    </row>
    <row r="31" spans="1:12" ht="14.25" customHeight="1">
      <c r="A31" s="368"/>
      <c r="B31" s="112" t="s">
        <v>45</v>
      </c>
      <c r="C31" s="117">
        <v>502</v>
      </c>
      <c r="D31" s="117">
        <v>18</v>
      </c>
      <c r="E31" s="117">
        <v>0</v>
      </c>
      <c r="F31" s="118">
        <v>504</v>
      </c>
      <c r="G31" s="42"/>
      <c r="L31" s="213"/>
    </row>
    <row r="32" spans="1:12" ht="14.25" customHeight="1">
      <c r="A32" s="354"/>
      <c r="B32" s="373" t="s">
        <v>21</v>
      </c>
      <c r="C32" s="374"/>
      <c r="D32" s="374"/>
      <c r="E32" s="375"/>
      <c r="F32" s="118">
        <f>SUM(F30:F31)</f>
        <v>504</v>
      </c>
      <c r="G32" s="42"/>
    </row>
    <row r="33" spans="1:7" ht="14.25" customHeight="1">
      <c r="A33" s="353" t="s">
        <v>15</v>
      </c>
      <c r="B33" s="112" t="s">
        <v>44</v>
      </c>
      <c r="C33" s="117">
        <v>11</v>
      </c>
      <c r="D33" s="117">
        <v>2</v>
      </c>
      <c r="E33" s="118">
        <v>1</v>
      </c>
      <c r="F33" s="118">
        <v>14</v>
      </c>
      <c r="G33" s="42"/>
    </row>
    <row r="34" spans="1:7" ht="14.25" customHeight="1">
      <c r="A34" s="368"/>
      <c r="B34" s="112" t="s">
        <v>45</v>
      </c>
      <c r="C34" s="117">
        <v>0</v>
      </c>
      <c r="D34" s="117">
        <v>0</v>
      </c>
      <c r="E34" s="117">
        <v>0</v>
      </c>
      <c r="F34" s="118">
        <v>0</v>
      </c>
      <c r="G34" s="42"/>
    </row>
    <row r="35" spans="1:7" ht="14.25" customHeight="1">
      <c r="A35" s="354"/>
      <c r="B35" s="373" t="s">
        <v>21</v>
      </c>
      <c r="C35" s="374"/>
      <c r="D35" s="374"/>
      <c r="E35" s="375"/>
      <c r="F35" s="118">
        <f>SUM(F33:F34)</f>
        <v>14</v>
      </c>
      <c r="G35" s="42"/>
    </row>
    <row r="36" spans="1:7" ht="14.25" customHeight="1">
      <c r="A36" s="353" t="s">
        <v>42</v>
      </c>
      <c r="B36" s="112" t="s">
        <v>44</v>
      </c>
      <c r="C36" s="117">
        <v>5</v>
      </c>
      <c r="D36" s="117">
        <v>14</v>
      </c>
      <c r="E36" s="117">
        <v>0</v>
      </c>
      <c r="F36" s="118">
        <v>19</v>
      </c>
      <c r="G36" s="42"/>
    </row>
    <row r="37" spans="1:7" ht="14.25" customHeight="1">
      <c r="A37" s="368"/>
      <c r="B37" s="112" t="s">
        <v>45</v>
      </c>
      <c r="C37" s="117">
        <v>0</v>
      </c>
      <c r="D37" s="117">
        <v>0</v>
      </c>
      <c r="E37" s="117">
        <v>0</v>
      </c>
      <c r="F37" s="118">
        <v>0</v>
      </c>
      <c r="G37" s="42"/>
    </row>
    <row r="38" spans="1:7" ht="14.25" customHeight="1">
      <c r="A38" s="354"/>
      <c r="B38" s="373" t="s">
        <v>21</v>
      </c>
      <c r="C38" s="374"/>
      <c r="D38" s="374"/>
      <c r="E38" s="375"/>
      <c r="F38" s="118">
        <f>SUM(F36:F37)</f>
        <v>19</v>
      </c>
      <c r="G38" s="42"/>
    </row>
    <row r="39" spans="1:7" ht="14.25" customHeight="1">
      <c r="A39" s="353" t="s">
        <v>40</v>
      </c>
      <c r="B39" s="112" t="s">
        <v>44</v>
      </c>
      <c r="C39" s="117">
        <v>4</v>
      </c>
      <c r="D39" s="117">
        <v>1</v>
      </c>
      <c r="E39" s="118">
        <v>1</v>
      </c>
      <c r="F39" s="118">
        <v>6</v>
      </c>
      <c r="G39" s="42"/>
    </row>
    <row r="40" spans="1:7" ht="14.25" customHeight="1">
      <c r="A40" s="368"/>
      <c r="B40" s="112" t="s">
        <v>45</v>
      </c>
      <c r="C40" s="117">
        <v>0</v>
      </c>
      <c r="D40" s="117">
        <v>0</v>
      </c>
      <c r="E40" s="117">
        <v>0</v>
      </c>
      <c r="F40" s="118">
        <v>0</v>
      </c>
      <c r="G40" s="42"/>
    </row>
    <row r="41" spans="1:7" ht="14.25" customHeight="1">
      <c r="A41" s="354"/>
      <c r="B41" s="373" t="s">
        <v>21</v>
      </c>
      <c r="C41" s="374"/>
      <c r="D41" s="374"/>
      <c r="E41" s="375"/>
      <c r="F41" s="118">
        <f>SUM(F39:F40)</f>
        <v>6</v>
      </c>
      <c r="G41" s="42"/>
    </row>
    <row r="42" spans="1:7" ht="14.25" customHeight="1">
      <c r="A42" s="353" t="s">
        <v>18</v>
      </c>
      <c r="B42" s="112" t="s">
        <v>44</v>
      </c>
      <c r="C42" s="117">
        <v>24</v>
      </c>
      <c r="D42" s="117">
        <v>17</v>
      </c>
      <c r="E42" s="117">
        <v>0</v>
      </c>
      <c r="F42" s="118">
        <v>41</v>
      </c>
      <c r="G42" s="42"/>
    </row>
    <row r="43" spans="1:7" ht="14.25" customHeight="1">
      <c r="A43" s="368"/>
      <c r="B43" s="112" t="s">
        <v>45</v>
      </c>
      <c r="C43" s="117">
        <v>3</v>
      </c>
      <c r="D43" s="119">
        <v>4</v>
      </c>
      <c r="E43" s="117">
        <v>0</v>
      </c>
      <c r="F43" s="118">
        <v>7</v>
      </c>
      <c r="G43" s="42"/>
    </row>
    <row r="44" spans="1:7" ht="14.25" customHeight="1">
      <c r="A44" s="354"/>
      <c r="B44" s="373" t="s">
        <v>21</v>
      </c>
      <c r="C44" s="374"/>
      <c r="D44" s="374"/>
      <c r="E44" s="375"/>
      <c r="F44" s="118">
        <f>SUM(F42:F43)</f>
        <v>48</v>
      </c>
      <c r="G44" s="42"/>
    </row>
    <row r="45" spans="1:7" ht="14.25" customHeight="1">
      <c r="A45" s="353" t="s">
        <v>41</v>
      </c>
      <c r="B45" s="112" t="s">
        <v>44</v>
      </c>
      <c r="C45" s="117">
        <v>16</v>
      </c>
      <c r="D45" s="117">
        <v>0</v>
      </c>
      <c r="E45" s="117">
        <v>0</v>
      </c>
      <c r="F45" s="118">
        <v>16</v>
      </c>
      <c r="G45" s="42"/>
    </row>
    <row r="46" spans="1:7" ht="14.25" customHeight="1">
      <c r="A46" s="368"/>
      <c r="B46" s="112" t="s">
        <v>45</v>
      </c>
      <c r="C46" s="117">
        <v>19</v>
      </c>
      <c r="D46" s="117">
        <v>1</v>
      </c>
      <c r="E46" s="117">
        <v>0</v>
      </c>
      <c r="F46" s="118">
        <v>20</v>
      </c>
      <c r="G46" s="42"/>
    </row>
    <row r="47" spans="1:7" ht="14.25" customHeight="1">
      <c r="A47" s="354"/>
      <c r="B47" s="373" t="s">
        <v>21</v>
      </c>
      <c r="C47" s="374"/>
      <c r="D47" s="374"/>
      <c r="E47" s="375"/>
      <c r="F47" s="118">
        <f>SUM(F45:F46)</f>
        <v>36</v>
      </c>
      <c r="G47" s="42"/>
    </row>
    <row r="48" spans="1:7" ht="14.25" customHeight="1">
      <c r="A48" s="353" t="s">
        <v>20</v>
      </c>
      <c r="B48" s="112" t="s">
        <v>44</v>
      </c>
      <c r="C48" s="117">
        <v>6</v>
      </c>
      <c r="D48" s="117">
        <v>5</v>
      </c>
      <c r="E48" s="117">
        <v>0</v>
      </c>
      <c r="F48" s="118">
        <v>11</v>
      </c>
      <c r="G48" s="42"/>
    </row>
    <row r="49" spans="1:7" ht="14.25" customHeight="1">
      <c r="A49" s="368"/>
      <c r="B49" s="112" t="s">
        <v>45</v>
      </c>
      <c r="C49" s="117">
        <v>18</v>
      </c>
      <c r="D49" s="117">
        <v>0</v>
      </c>
      <c r="E49" s="117">
        <v>0</v>
      </c>
      <c r="F49" s="118">
        <v>18</v>
      </c>
      <c r="G49" s="42"/>
    </row>
    <row r="50" spans="1:7" ht="14.25" customHeight="1">
      <c r="A50" s="354"/>
      <c r="B50" s="373" t="s">
        <v>21</v>
      </c>
      <c r="C50" s="374"/>
      <c r="D50" s="374"/>
      <c r="E50" s="375"/>
      <c r="F50" s="118">
        <f>SUM(F48:F49)</f>
        <v>29</v>
      </c>
      <c r="G50" s="42"/>
    </row>
    <row r="51" spans="1:7" ht="14.25" customHeight="1">
      <c r="A51" s="353" t="s">
        <v>21</v>
      </c>
      <c r="B51" s="112" t="s">
        <v>44</v>
      </c>
      <c r="C51" s="117">
        <v>560</v>
      </c>
      <c r="D51" s="117">
        <v>265</v>
      </c>
      <c r="E51" s="117">
        <v>2</v>
      </c>
      <c r="F51" s="118">
        <v>825</v>
      </c>
    </row>
    <row r="52" spans="1:7" ht="14.25" customHeight="1">
      <c r="A52" s="354"/>
      <c r="B52" s="112" t="s">
        <v>45</v>
      </c>
      <c r="C52" s="117">
        <v>2652</v>
      </c>
      <c r="D52" s="117">
        <v>339</v>
      </c>
      <c r="E52" s="117">
        <v>0</v>
      </c>
      <c r="F52" s="118">
        <v>2969</v>
      </c>
    </row>
    <row r="53" spans="1:7" ht="14.25" customHeight="1">
      <c r="A53" s="377" t="s">
        <v>21</v>
      </c>
      <c r="B53" s="377"/>
      <c r="C53" s="377"/>
      <c r="D53" s="377"/>
      <c r="E53" s="378"/>
      <c r="F53" s="81">
        <v>3794</v>
      </c>
    </row>
    <row r="54" spans="1:7" ht="12" customHeight="1">
      <c r="A54" s="376" t="s">
        <v>183</v>
      </c>
      <c r="B54" s="376"/>
      <c r="C54" s="376"/>
      <c r="D54" s="376"/>
      <c r="E54" s="376"/>
      <c r="F54" s="376"/>
    </row>
    <row r="55" spans="1:7">
      <c r="F55" s="48"/>
    </row>
  </sheetData>
  <mergeCells count="40">
    <mergeCell ref="A6:A8"/>
    <mergeCell ref="A1:F1"/>
    <mergeCell ref="A2:F2"/>
    <mergeCell ref="A3:E3"/>
    <mergeCell ref="A4:A5"/>
    <mergeCell ref="B4:B5"/>
    <mergeCell ref="C4:E4"/>
    <mergeCell ref="F4:F5"/>
    <mergeCell ref="B8:E8"/>
    <mergeCell ref="A51:A52"/>
    <mergeCell ref="A54:F54"/>
    <mergeCell ref="A53:E53"/>
    <mergeCell ref="A48:A50"/>
    <mergeCell ref="B50:E50"/>
    <mergeCell ref="B11:E11"/>
    <mergeCell ref="B14:E14"/>
    <mergeCell ref="B20:E20"/>
    <mergeCell ref="B23:E23"/>
    <mergeCell ref="A9:A11"/>
    <mergeCell ref="A12:A14"/>
    <mergeCell ref="A15:A17"/>
    <mergeCell ref="B17:E17"/>
    <mergeCell ref="A18:A20"/>
    <mergeCell ref="A21:A23"/>
    <mergeCell ref="A24:A26"/>
    <mergeCell ref="B26:E26"/>
    <mergeCell ref="A27:A29"/>
    <mergeCell ref="B29:E29"/>
    <mergeCell ref="A30:A32"/>
    <mergeCell ref="B32:E32"/>
    <mergeCell ref="A42:A44"/>
    <mergeCell ref="B44:E44"/>
    <mergeCell ref="A45:A47"/>
    <mergeCell ref="B47:E47"/>
    <mergeCell ref="A33:A35"/>
    <mergeCell ref="B35:E35"/>
    <mergeCell ref="A36:A38"/>
    <mergeCell ref="B38:E38"/>
    <mergeCell ref="A39:A41"/>
    <mergeCell ref="B41:E41"/>
  </mergeCells>
  <printOptions horizontalCentered="1" verticalCentered="1"/>
  <pageMargins left="0.75" right="0.75" top="0" bottom="0" header="0" footer="0"/>
  <pageSetup orientation="portrait" r:id="rId1"/>
  <headerFooter alignWithMargins="0">
    <oddFooter>&amp;C16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D10"/>
  <sheetViews>
    <sheetView rightToLeft="1" workbookViewId="0">
      <selection activeCell="H3" sqref="H3"/>
    </sheetView>
  </sheetViews>
  <sheetFormatPr defaultRowHeight="33" customHeight="1"/>
  <cols>
    <col min="1" max="1" width="7.140625" customWidth="1"/>
    <col min="2" max="2" width="19.42578125" customWidth="1"/>
    <col min="3" max="3" width="19" customWidth="1"/>
    <col min="4" max="4" width="17.7109375" customWidth="1"/>
  </cols>
  <sheetData>
    <row r="1" spans="2:4" ht="30.75" customHeight="1">
      <c r="B1" s="366" t="s">
        <v>305</v>
      </c>
      <c r="C1" s="366"/>
      <c r="D1" s="366"/>
    </row>
    <row r="2" spans="2:4" ht="24.75" customHeight="1">
      <c r="B2" s="366" t="s">
        <v>247</v>
      </c>
      <c r="C2" s="366"/>
      <c r="D2" s="366"/>
    </row>
    <row r="3" spans="2:4" ht="25.5" customHeight="1">
      <c r="B3" s="367" t="s">
        <v>240</v>
      </c>
      <c r="C3" s="367"/>
      <c r="D3" s="367"/>
    </row>
    <row r="4" spans="2:4" ht="33" customHeight="1">
      <c r="B4" s="363" t="s">
        <v>241</v>
      </c>
      <c r="C4" s="381" t="s">
        <v>46</v>
      </c>
      <c r="D4" s="379" t="s">
        <v>242</v>
      </c>
    </row>
    <row r="5" spans="2:4" ht="27" customHeight="1">
      <c r="B5" s="363"/>
      <c r="C5" s="382"/>
      <c r="D5" s="380"/>
    </row>
    <row r="6" spans="2:4" ht="33" customHeight="1">
      <c r="B6" s="331" t="s">
        <v>243</v>
      </c>
      <c r="C6" s="266">
        <v>3762.2500000000177</v>
      </c>
      <c r="D6" s="267">
        <v>193.35786037167549</v>
      </c>
    </row>
    <row r="7" spans="2:4" ht="33" customHeight="1">
      <c r="B7" s="331" t="s">
        <v>244</v>
      </c>
      <c r="C7" s="266">
        <v>6</v>
      </c>
      <c r="D7" s="267">
        <v>95</v>
      </c>
    </row>
    <row r="8" spans="2:4" ht="33" customHeight="1">
      <c r="B8" s="331" t="s">
        <v>245</v>
      </c>
      <c r="C8" s="266">
        <v>25.999999999999989</v>
      </c>
      <c r="D8" s="267">
        <v>648.33333333333246</v>
      </c>
    </row>
    <row r="9" spans="2:4" ht="33" customHeight="1">
      <c r="B9" s="331" t="s">
        <v>246</v>
      </c>
      <c r="C9" s="266">
        <v>3794.2500000000182</v>
      </c>
      <c r="D9" s="267">
        <v>936</v>
      </c>
    </row>
    <row r="10" spans="2:4" ht="33" customHeight="1">
      <c r="D10" s="72"/>
    </row>
  </sheetData>
  <mergeCells count="6">
    <mergeCell ref="D4:D5"/>
    <mergeCell ref="B3:D3"/>
    <mergeCell ref="B4:B5"/>
    <mergeCell ref="B2:D2"/>
    <mergeCell ref="B1:D1"/>
    <mergeCell ref="C4:C5"/>
  </mergeCells>
  <printOptions horizontalCentered="1" verticalCentered="1"/>
  <pageMargins left="0.25" right="0.25" top="0.75" bottom="0.75" header="0.3" footer="0.3"/>
  <pageSetup paperSize="9" orientation="portrait" r:id="rId1"/>
  <headerFooter>
    <oddFooter>&amp;C18</oddFooter>
  </headerFooter>
  <drawing r:id="rId2"/>
  <legacyDrawing r:id="rId3"/>
  <oleObjects>
    <mc:AlternateContent xmlns:mc="http://schemas.openxmlformats.org/markup-compatibility/2006">
      <mc:Choice Requires="x14">
        <oleObject progId="MSGraph.Chart.8" shapeId="52225" r:id="rId4">
          <objectPr defaultSize="0" autoPict="0" r:id="rId5">
            <anchor moveWithCells="1" sizeWithCells="1">
              <from>
                <xdr:col>1</xdr:col>
                <xdr:colOff>219075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MSGraph.Chart.8" shapeId="5222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L23"/>
  <sheetViews>
    <sheetView rightToLeft="1" workbookViewId="0">
      <selection activeCell="M14" sqref="M14"/>
    </sheetView>
  </sheetViews>
  <sheetFormatPr defaultRowHeight="12.75"/>
  <cols>
    <col min="1" max="1" width="10.28515625" customWidth="1"/>
    <col min="2" max="2" width="6.7109375" customWidth="1"/>
    <col min="3" max="3" width="6.85546875" customWidth="1"/>
    <col min="4" max="4" width="6" customWidth="1"/>
    <col min="5" max="5" width="5.28515625" customWidth="1"/>
    <col min="6" max="6" width="6.7109375" customWidth="1"/>
    <col min="7" max="7" width="6.42578125" customWidth="1"/>
    <col min="8" max="8" width="7.140625" customWidth="1"/>
    <col min="9" max="9" width="8.5703125" customWidth="1"/>
    <col min="10" max="10" width="7.42578125" customWidth="1"/>
    <col min="11" max="11" width="8.140625" customWidth="1"/>
  </cols>
  <sheetData>
    <row r="3" spans="1:12" ht="21" customHeight="1">
      <c r="A3" s="383" t="s">
        <v>173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 ht="14.25">
      <c r="A4" s="49" t="s">
        <v>47</v>
      </c>
      <c r="B4" s="50"/>
      <c r="C4" s="50"/>
      <c r="D4" s="50"/>
      <c r="E4" s="50"/>
      <c r="F4" s="50"/>
      <c r="G4" s="50"/>
      <c r="H4" s="50"/>
    </row>
    <row r="5" spans="1:12" ht="15">
      <c r="A5" s="384" t="s">
        <v>32</v>
      </c>
      <c r="B5" s="385" t="s">
        <v>49</v>
      </c>
      <c r="C5" s="385"/>
      <c r="D5" s="385" t="s">
        <v>50</v>
      </c>
      <c r="E5" s="385"/>
      <c r="F5" s="386" t="s">
        <v>21</v>
      </c>
      <c r="G5" s="386"/>
      <c r="H5" s="386"/>
      <c r="I5" s="364" t="s">
        <v>264</v>
      </c>
      <c r="J5" s="363"/>
      <c r="K5" s="364" t="s">
        <v>265</v>
      </c>
      <c r="L5" s="365"/>
    </row>
    <row r="6" spans="1:12" ht="14.25">
      <c r="A6" s="384"/>
      <c r="B6" s="120" t="s">
        <v>79</v>
      </c>
      <c r="C6" s="120" t="s">
        <v>80</v>
      </c>
      <c r="D6" s="120" t="s">
        <v>79</v>
      </c>
      <c r="E6" s="120" t="s">
        <v>80</v>
      </c>
      <c r="F6" s="120" t="s">
        <v>79</v>
      </c>
      <c r="G6" s="121" t="s">
        <v>80</v>
      </c>
      <c r="H6" s="121" t="s">
        <v>21</v>
      </c>
      <c r="I6" s="120" t="s">
        <v>79</v>
      </c>
      <c r="J6" s="121" t="s">
        <v>80</v>
      </c>
      <c r="K6" s="120" t="s">
        <v>79</v>
      </c>
      <c r="L6" s="121" t="s">
        <v>80</v>
      </c>
    </row>
    <row r="7" spans="1:12" ht="22.5" customHeight="1">
      <c r="A7" s="122" t="s">
        <v>6</v>
      </c>
      <c r="B7" s="91">
        <v>50</v>
      </c>
      <c r="C7" s="91">
        <v>0</v>
      </c>
      <c r="D7" s="91">
        <v>18</v>
      </c>
      <c r="E7" s="91">
        <v>0</v>
      </c>
      <c r="F7" s="91">
        <f>B7+D7</f>
        <v>68</v>
      </c>
      <c r="G7" s="92">
        <v>0</v>
      </c>
      <c r="H7" s="92">
        <f>SUM(F7:G7)</f>
        <v>68</v>
      </c>
      <c r="I7" s="91">
        <f>B7/F7%</f>
        <v>73.529411764705884</v>
      </c>
      <c r="J7" s="92">
        <v>0</v>
      </c>
      <c r="K7" s="91">
        <f>D7/F7%</f>
        <v>26.470588235294116</v>
      </c>
      <c r="L7" s="92">
        <v>0</v>
      </c>
    </row>
    <row r="8" spans="1:12" ht="22.5" customHeight="1">
      <c r="A8" s="122" t="s">
        <v>7</v>
      </c>
      <c r="B8" s="91">
        <v>344</v>
      </c>
      <c r="C8" s="91">
        <v>22</v>
      </c>
      <c r="D8" s="91">
        <v>0</v>
      </c>
      <c r="E8" s="91">
        <v>0</v>
      </c>
      <c r="F8" s="91">
        <v>344</v>
      </c>
      <c r="G8" s="92">
        <v>22</v>
      </c>
      <c r="H8" s="92">
        <f t="shared" ref="H8:H22" si="0">SUM(F8:G8)</f>
        <v>366</v>
      </c>
      <c r="I8" s="91">
        <f t="shared" ref="I8:I22" si="1">B8/F8%</f>
        <v>100</v>
      </c>
      <c r="J8" s="92">
        <f t="shared" ref="J8:J21" si="2">C8/G8%</f>
        <v>100</v>
      </c>
      <c r="K8" s="92">
        <v>0</v>
      </c>
      <c r="L8" s="92">
        <v>0</v>
      </c>
    </row>
    <row r="9" spans="1:12" ht="22.5" customHeight="1">
      <c r="A9" s="122" t="s">
        <v>8</v>
      </c>
      <c r="B9" s="91">
        <v>50</v>
      </c>
      <c r="C9" s="91">
        <v>0</v>
      </c>
      <c r="D9" s="91">
        <v>16</v>
      </c>
      <c r="E9" s="91">
        <v>0</v>
      </c>
      <c r="F9" s="91">
        <f t="shared" ref="F9:F21" si="3">B9+D9</f>
        <v>66</v>
      </c>
      <c r="G9" s="92">
        <v>0</v>
      </c>
      <c r="H9" s="92">
        <f t="shared" si="0"/>
        <v>66</v>
      </c>
      <c r="I9" s="91">
        <f t="shared" si="1"/>
        <v>75.757575757575751</v>
      </c>
      <c r="J9" s="92">
        <v>0</v>
      </c>
      <c r="K9" s="91">
        <f t="shared" ref="K9:K21" si="4">D9/F9%</f>
        <v>24.242424242424242</v>
      </c>
      <c r="L9" s="92">
        <v>0</v>
      </c>
    </row>
    <row r="10" spans="1:12" ht="22.5" customHeight="1">
      <c r="A10" s="122" t="s">
        <v>9</v>
      </c>
      <c r="B10" s="91">
        <v>136</v>
      </c>
      <c r="C10" s="91">
        <v>3</v>
      </c>
      <c r="D10" s="91">
        <v>44</v>
      </c>
      <c r="E10" s="91">
        <v>0</v>
      </c>
      <c r="F10" s="91">
        <f t="shared" si="3"/>
        <v>180</v>
      </c>
      <c r="G10" s="92">
        <v>3</v>
      </c>
      <c r="H10" s="92">
        <v>183</v>
      </c>
      <c r="I10" s="91">
        <f>B10/F10%</f>
        <v>75.555555555555557</v>
      </c>
      <c r="J10" s="92">
        <f t="shared" si="2"/>
        <v>100</v>
      </c>
      <c r="K10" s="91">
        <f t="shared" si="4"/>
        <v>24.444444444444443</v>
      </c>
      <c r="L10" s="92">
        <v>0</v>
      </c>
    </row>
    <row r="11" spans="1:12" ht="22.5" customHeight="1">
      <c r="A11" s="122" t="s">
        <v>10</v>
      </c>
      <c r="B11" s="91">
        <v>1345</v>
      </c>
      <c r="C11" s="91">
        <v>31</v>
      </c>
      <c r="D11" s="91">
        <v>151</v>
      </c>
      <c r="E11" s="91">
        <v>8</v>
      </c>
      <c r="F11" s="91">
        <f t="shared" si="3"/>
        <v>1496</v>
      </c>
      <c r="G11" s="92">
        <f>C11+E11</f>
        <v>39</v>
      </c>
      <c r="H11" s="92">
        <f t="shared" si="0"/>
        <v>1535</v>
      </c>
      <c r="I11" s="91">
        <f t="shared" si="1"/>
        <v>89.906417112299465</v>
      </c>
      <c r="J11" s="92">
        <f t="shared" si="2"/>
        <v>79.487179487179489</v>
      </c>
      <c r="K11" s="91">
        <f t="shared" si="4"/>
        <v>10.093582887700535</v>
      </c>
      <c r="L11" s="92">
        <f t="shared" ref="L11:L22" si="5">E11/G11%</f>
        <v>20.512820512820511</v>
      </c>
    </row>
    <row r="12" spans="1:12" ht="22.5" customHeight="1">
      <c r="A12" s="122" t="s">
        <v>11</v>
      </c>
      <c r="B12" s="91">
        <v>301</v>
      </c>
      <c r="C12" s="91">
        <v>18</v>
      </c>
      <c r="D12" s="91">
        <v>416</v>
      </c>
      <c r="E12" s="91">
        <v>32</v>
      </c>
      <c r="F12" s="91">
        <f t="shared" si="3"/>
        <v>717</v>
      </c>
      <c r="G12" s="92">
        <f>C12+E12</f>
        <v>50</v>
      </c>
      <c r="H12" s="92">
        <f t="shared" si="0"/>
        <v>767</v>
      </c>
      <c r="I12" s="91">
        <f t="shared" si="1"/>
        <v>41.980474198047418</v>
      </c>
      <c r="J12" s="92">
        <f t="shared" si="2"/>
        <v>36</v>
      </c>
      <c r="K12" s="91">
        <f t="shared" si="4"/>
        <v>58.019525801952582</v>
      </c>
      <c r="L12" s="92">
        <f t="shared" si="5"/>
        <v>64</v>
      </c>
    </row>
    <row r="13" spans="1:12" ht="22.5" customHeight="1">
      <c r="A13" s="122" t="s">
        <v>12</v>
      </c>
      <c r="B13" s="91">
        <v>8</v>
      </c>
      <c r="C13" s="91">
        <v>2</v>
      </c>
      <c r="D13" s="91">
        <v>5</v>
      </c>
      <c r="E13" s="91">
        <v>2</v>
      </c>
      <c r="F13" s="91">
        <f t="shared" si="3"/>
        <v>13</v>
      </c>
      <c r="G13" s="92">
        <f>C13+E13</f>
        <v>4</v>
      </c>
      <c r="H13" s="92">
        <f t="shared" si="0"/>
        <v>17</v>
      </c>
      <c r="I13" s="91">
        <f t="shared" si="1"/>
        <v>61.538461538461533</v>
      </c>
      <c r="J13" s="92">
        <f t="shared" si="2"/>
        <v>50</v>
      </c>
      <c r="K13" s="91">
        <f t="shared" si="4"/>
        <v>38.46153846153846</v>
      </c>
      <c r="L13" s="92">
        <f t="shared" si="5"/>
        <v>50</v>
      </c>
    </row>
    <row r="14" spans="1:12" ht="22.5" customHeight="1">
      <c r="A14" s="122" t="s">
        <v>13</v>
      </c>
      <c r="B14" s="91">
        <v>115</v>
      </c>
      <c r="C14" s="91">
        <v>8</v>
      </c>
      <c r="D14" s="91">
        <v>13.33333333333333</v>
      </c>
      <c r="E14" s="91">
        <v>0</v>
      </c>
      <c r="F14" s="91">
        <f t="shared" si="3"/>
        <v>128.33333333333334</v>
      </c>
      <c r="G14" s="92">
        <v>8</v>
      </c>
      <c r="H14" s="92">
        <f t="shared" si="0"/>
        <v>136.33333333333334</v>
      </c>
      <c r="I14" s="91">
        <f t="shared" si="1"/>
        <v>89.610389610389603</v>
      </c>
      <c r="J14" s="92">
        <f t="shared" si="2"/>
        <v>100</v>
      </c>
      <c r="K14" s="91">
        <f t="shared" si="4"/>
        <v>10.389610389610386</v>
      </c>
      <c r="L14" s="92">
        <v>0</v>
      </c>
    </row>
    <row r="15" spans="1:12" ht="22.5" customHeight="1">
      <c r="A15" s="122" t="s">
        <v>14</v>
      </c>
      <c r="B15" s="91">
        <v>369</v>
      </c>
      <c r="C15" s="91">
        <v>5</v>
      </c>
      <c r="D15" s="91">
        <v>130</v>
      </c>
      <c r="E15" s="91">
        <v>0</v>
      </c>
      <c r="F15" s="91">
        <f t="shared" si="3"/>
        <v>499</v>
      </c>
      <c r="G15" s="92">
        <v>5</v>
      </c>
      <c r="H15" s="92">
        <f t="shared" si="0"/>
        <v>504</v>
      </c>
      <c r="I15" s="91">
        <f t="shared" si="1"/>
        <v>73.947895791583164</v>
      </c>
      <c r="J15" s="92">
        <f t="shared" si="2"/>
        <v>100</v>
      </c>
      <c r="K15" s="91">
        <f t="shared" si="4"/>
        <v>26.052104208416832</v>
      </c>
      <c r="L15" s="92">
        <v>0</v>
      </c>
    </row>
    <row r="16" spans="1:12" ht="22.5" customHeight="1">
      <c r="A16" s="122" t="s">
        <v>15</v>
      </c>
      <c r="B16" s="91">
        <v>12</v>
      </c>
      <c r="C16" s="91">
        <v>1</v>
      </c>
      <c r="D16" s="91">
        <v>1</v>
      </c>
      <c r="E16" s="91">
        <v>0</v>
      </c>
      <c r="F16" s="91">
        <f t="shared" si="3"/>
        <v>13</v>
      </c>
      <c r="G16" s="92">
        <v>1</v>
      </c>
      <c r="H16" s="92">
        <f t="shared" si="0"/>
        <v>14</v>
      </c>
      <c r="I16" s="91">
        <f t="shared" si="1"/>
        <v>92.307692307692307</v>
      </c>
      <c r="J16" s="92">
        <f t="shared" si="2"/>
        <v>100</v>
      </c>
      <c r="K16" s="91">
        <f t="shared" si="4"/>
        <v>7.6923076923076916</v>
      </c>
      <c r="L16" s="92">
        <v>0</v>
      </c>
    </row>
    <row r="17" spans="1:12" ht="22.5" customHeight="1">
      <c r="A17" s="122" t="s">
        <v>16</v>
      </c>
      <c r="B17" s="91">
        <v>4</v>
      </c>
      <c r="C17" s="91">
        <v>0</v>
      </c>
      <c r="D17" s="91">
        <v>15</v>
      </c>
      <c r="E17" s="91">
        <v>0</v>
      </c>
      <c r="F17" s="91">
        <f t="shared" si="3"/>
        <v>19</v>
      </c>
      <c r="G17" s="92">
        <v>0</v>
      </c>
      <c r="H17" s="92">
        <f t="shared" si="0"/>
        <v>19</v>
      </c>
      <c r="I17" s="91">
        <f t="shared" si="1"/>
        <v>21.05263157894737</v>
      </c>
      <c r="J17" s="92">
        <v>0</v>
      </c>
      <c r="K17" s="91">
        <f t="shared" si="4"/>
        <v>78.94736842105263</v>
      </c>
      <c r="L17" s="92">
        <v>0</v>
      </c>
    </row>
    <row r="18" spans="1:12" ht="22.5" customHeight="1">
      <c r="A18" s="122" t="s">
        <v>17</v>
      </c>
      <c r="B18" s="91">
        <v>4</v>
      </c>
      <c r="C18" s="91">
        <v>0</v>
      </c>
      <c r="D18" s="91">
        <v>2</v>
      </c>
      <c r="E18" s="91">
        <v>0</v>
      </c>
      <c r="F18" s="91">
        <f t="shared" si="3"/>
        <v>6</v>
      </c>
      <c r="G18" s="92">
        <v>0</v>
      </c>
      <c r="H18" s="92">
        <f t="shared" si="0"/>
        <v>6</v>
      </c>
      <c r="I18" s="91">
        <f t="shared" si="1"/>
        <v>66.666666666666671</v>
      </c>
      <c r="J18" s="92">
        <v>0</v>
      </c>
      <c r="K18" s="91">
        <f t="shared" si="4"/>
        <v>33.333333333333336</v>
      </c>
      <c r="L18" s="92">
        <v>0</v>
      </c>
    </row>
    <row r="19" spans="1:12" ht="22.5" customHeight="1">
      <c r="A19" s="122" t="s">
        <v>18</v>
      </c>
      <c r="B19" s="91">
        <v>14</v>
      </c>
      <c r="C19" s="91">
        <v>3</v>
      </c>
      <c r="D19" s="91">
        <v>30</v>
      </c>
      <c r="E19" s="91">
        <v>1</v>
      </c>
      <c r="F19" s="91">
        <f t="shared" si="3"/>
        <v>44</v>
      </c>
      <c r="G19" s="92">
        <f>C19+E19</f>
        <v>4</v>
      </c>
      <c r="H19" s="92">
        <f t="shared" si="0"/>
        <v>48</v>
      </c>
      <c r="I19" s="91">
        <f t="shared" si="1"/>
        <v>31.818181818181817</v>
      </c>
      <c r="J19" s="92">
        <f t="shared" si="2"/>
        <v>75</v>
      </c>
      <c r="K19" s="91">
        <f t="shared" si="4"/>
        <v>68.181818181818187</v>
      </c>
      <c r="L19" s="92">
        <f t="shared" si="5"/>
        <v>25</v>
      </c>
    </row>
    <row r="20" spans="1:12" ht="22.5" customHeight="1">
      <c r="A20" s="122" t="s">
        <v>41</v>
      </c>
      <c r="B20" s="91">
        <v>30</v>
      </c>
      <c r="C20" s="91">
        <v>0</v>
      </c>
      <c r="D20" s="91">
        <v>5</v>
      </c>
      <c r="E20" s="91">
        <v>1</v>
      </c>
      <c r="F20" s="91">
        <f t="shared" si="3"/>
        <v>35</v>
      </c>
      <c r="G20" s="92">
        <v>1</v>
      </c>
      <c r="H20" s="92">
        <f t="shared" si="0"/>
        <v>36</v>
      </c>
      <c r="I20" s="91">
        <f t="shared" si="1"/>
        <v>85.714285714285722</v>
      </c>
      <c r="J20" s="92">
        <v>0</v>
      </c>
      <c r="K20" s="91">
        <f t="shared" si="4"/>
        <v>14.285714285714286</v>
      </c>
      <c r="L20" s="92">
        <f t="shared" si="5"/>
        <v>100</v>
      </c>
    </row>
    <row r="21" spans="1:12" ht="22.5" customHeight="1">
      <c r="A21" s="122" t="s">
        <v>20</v>
      </c>
      <c r="B21" s="91">
        <v>25</v>
      </c>
      <c r="C21" s="91">
        <v>1</v>
      </c>
      <c r="D21" s="91">
        <v>2</v>
      </c>
      <c r="E21" s="91">
        <v>1</v>
      </c>
      <c r="F21" s="91">
        <f t="shared" si="3"/>
        <v>27</v>
      </c>
      <c r="G21" s="92">
        <f>C21+E21</f>
        <v>2</v>
      </c>
      <c r="H21" s="92">
        <f t="shared" si="0"/>
        <v>29</v>
      </c>
      <c r="I21" s="91">
        <f t="shared" si="1"/>
        <v>92.592592592592581</v>
      </c>
      <c r="J21" s="92">
        <f t="shared" si="2"/>
        <v>50</v>
      </c>
      <c r="K21" s="91">
        <f t="shared" si="4"/>
        <v>7.4074074074074066</v>
      </c>
      <c r="L21" s="92">
        <f t="shared" si="5"/>
        <v>50</v>
      </c>
    </row>
    <row r="22" spans="1:12" ht="22.5" customHeight="1">
      <c r="A22" s="122" t="s">
        <v>21</v>
      </c>
      <c r="B22" s="91">
        <f>SUM(B7:B21)</f>
        <v>2807</v>
      </c>
      <c r="C22" s="91">
        <v>94</v>
      </c>
      <c r="D22" s="91">
        <f>SUM(D7:D21)</f>
        <v>848.33333333333337</v>
      </c>
      <c r="E22" s="91">
        <v>45</v>
      </c>
      <c r="F22" s="91">
        <f>B22+D22</f>
        <v>3655.3333333333335</v>
      </c>
      <c r="G22" s="92">
        <f>SUM(G8:G21)</f>
        <v>139</v>
      </c>
      <c r="H22" s="92">
        <f t="shared" si="0"/>
        <v>3794.3333333333335</v>
      </c>
      <c r="I22" s="91">
        <f t="shared" si="1"/>
        <v>76.791902243297457</v>
      </c>
      <c r="J22" s="92">
        <f>C22/G22%</f>
        <v>67.625899280575538</v>
      </c>
      <c r="K22" s="91">
        <f>D22/F22%</f>
        <v>23.208097756702536</v>
      </c>
      <c r="L22" s="92">
        <f t="shared" si="5"/>
        <v>32.374100719424462</v>
      </c>
    </row>
    <row r="23" spans="1:12">
      <c r="C23" s="72"/>
      <c r="H23" s="72"/>
    </row>
  </sheetData>
  <mergeCells count="7">
    <mergeCell ref="I5:J5"/>
    <mergeCell ref="K5:L5"/>
    <mergeCell ref="A3:L3"/>
    <mergeCell ref="A5:A6"/>
    <mergeCell ref="B5:C5"/>
    <mergeCell ref="D5:E5"/>
    <mergeCell ref="F5:H5"/>
  </mergeCells>
  <printOptions horizontalCentered="1" verticalCentered="1"/>
  <pageMargins left="0.7" right="0.7" top="0.75" bottom="0.75" header="0.3" footer="0.3"/>
  <pageSetup paperSize="9" orientation="portrait" r:id="rId1"/>
  <headerFooter>
    <oddFooter>&amp;C19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32</vt:i4>
      </vt:variant>
      <vt:variant>
        <vt:lpstr>نطاقات تمت تسميتها</vt:lpstr>
      </vt:variant>
      <vt:variant>
        <vt:i4>3</vt:i4>
      </vt:variant>
    </vt:vector>
  </HeadingPairs>
  <TitlesOfParts>
    <vt:vector size="35" baseType="lpstr">
      <vt:lpstr>1</vt:lpstr>
      <vt:lpstr>2</vt:lpstr>
      <vt:lpstr>3</vt:lpstr>
      <vt:lpstr>4</vt:lpstr>
      <vt:lpstr>ت4</vt:lpstr>
      <vt:lpstr>4ح</vt:lpstr>
      <vt:lpstr>5</vt:lpstr>
      <vt:lpstr>6</vt:lpstr>
      <vt:lpstr>7</vt:lpstr>
      <vt:lpstr>8</vt:lpstr>
      <vt:lpstr>9</vt:lpstr>
      <vt:lpstr>10</vt:lpstr>
      <vt:lpstr>11</vt:lpstr>
      <vt:lpstr>12</vt:lpstr>
      <vt:lpstr>ت12</vt:lpstr>
      <vt:lpstr>12ه</vt:lpstr>
      <vt:lpstr>12ض</vt:lpstr>
      <vt:lpstr>13</vt:lpstr>
      <vt:lpstr>13ث</vt:lpstr>
      <vt:lpstr>14</vt:lpstr>
      <vt:lpstr>ت14</vt:lpstr>
      <vt:lpstr>15</vt:lpstr>
      <vt:lpstr>16</vt:lpstr>
      <vt:lpstr>ت16</vt:lpstr>
      <vt:lpstr>16غ</vt:lpstr>
      <vt:lpstr>17</vt:lpstr>
      <vt:lpstr>18</vt:lpstr>
      <vt:lpstr>19</vt:lpstr>
      <vt:lpstr>20</vt:lpstr>
      <vt:lpstr>21</vt:lpstr>
      <vt:lpstr>22</vt:lpstr>
      <vt:lpstr>23</vt:lpstr>
      <vt:lpstr>'12ض'!Print_Area</vt:lpstr>
      <vt:lpstr>ت14!Print_Area</vt:lpstr>
      <vt:lpstr>ت4!Print_Area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Master</dc:creator>
  <cp:lastModifiedBy>Maher</cp:lastModifiedBy>
  <cp:lastPrinted>2022-05-10T06:34:02Z</cp:lastPrinted>
  <dcterms:created xsi:type="dcterms:W3CDTF">2020-02-11T07:38:25Z</dcterms:created>
  <dcterms:modified xsi:type="dcterms:W3CDTF">2022-05-12T06:44:09Z</dcterms:modified>
</cp:coreProperties>
</file>